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bccloudadcroydongov.sharepoint.com/sites/srv-182/planmt/CMR1617/Croydon Monitoring Report 17-18/Finals/"/>
    </mc:Choice>
  </mc:AlternateContent>
  <bookViews>
    <workbookView xWindow="120" yWindow="60" windowWidth="19035" windowHeight="6900" tabRatio="922" firstSheet="18" activeTab="21"/>
  </bookViews>
  <sheets>
    <sheet name="CMC chart" sheetId="28" r:id="rId1"/>
    <sheet name="Addiscombe chart" sheetId="9" r:id="rId2"/>
    <sheet name="Coulsdon chart" sheetId="10" r:id="rId3"/>
    <sheet name="Crystal Palace chart" sheetId="11" r:id="rId4"/>
    <sheet name="New Addington chart" sheetId="12" r:id="rId5"/>
    <sheet name="Norbury chart" sheetId="13" r:id="rId6"/>
    <sheet name="Purley chart" sheetId="14" r:id="rId7"/>
    <sheet name="Selsdon chart" sheetId="15" r:id="rId8"/>
    <sheet name="South Norwood chart" sheetId="16" r:id="rId9"/>
    <sheet name="Thornton Heath chart" sheetId="8" r:id="rId10"/>
    <sheet name="Brighton Rd (Sanderstead) chart" sheetId="18" r:id="rId11"/>
    <sheet name="Brighton Rd (Selsdon) chart" sheetId="19" r:id="rId12"/>
    <sheet name="Broad Green chart" sheetId="20" r:id="rId13"/>
    <sheet name="Hamsey Green chart" sheetId="21" r:id="rId14"/>
    <sheet name="Pollards Hill chart" sheetId="22" r:id="rId15"/>
    <sheet name="Sanderstead chart" sheetId="23" r:id="rId16"/>
    <sheet name="Shirley chart" sheetId="24" r:id="rId17"/>
    <sheet name="Thornton Heath Pond chart" sheetId="17" r:id="rId18"/>
    <sheet name="District &amp; Local Centre average" sheetId="25" r:id="rId19"/>
    <sheet name="District centre vacancy trends" sheetId="30" r:id="rId20"/>
    <sheet name="Local Centre vacancy trends" sheetId="31" r:id="rId21"/>
    <sheet name="Class A vacancy summary" sheetId="7" r:id="rId22"/>
    <sheet name="CMC summary" sheetId="27" r:id="rId23"/>
    <sheet name="2008" sheetId="1" r:id="rId24"/>
    <sheet name="2010" sheetId="2" r:id="rId25"/>
    <sheet name="2011" sheetId="5" r:id="rId26"/>
    <sheet name="2012" sheetId="3" r:id="rId27"/>
    <sheet name="2013" sheetId="4" r:id="rId28"/>
    <sheet name="2014" sheetId="26" r:id="rId29"/>
    <sheet name="2015" sheetId="29" r:id="rId30"/>
    <sheet name="2016" sheetId="32" r:id="rId31"/>
    <sheet name="2017" sheetId="33" r:id="rId32"/>
    <sheet name="2018" sheetId="34" r:id="rId33"/>
  </sheets>
  <externalReferences>
    <externalReference r:id="rId34"/>
    <externalReference r:id="rId35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" i="7" l="1"/>
  <c r="M2" i="7"/>
  <c r="Q20" i="7" l="1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K1" i="34"/>
  <c r="J1" i="34"/>
  <c r="I1" i="34"/>
  <c r="H1" i="34"/>
  <c r="G1" i="34"/>
  <c r="F1" i="34"/>
  <c r="E1" i="34"/>
  <c r="D1" i="34"/>
  <c r="C1" i="34"/>
  <c r="B1" i="34"/>
  <c r="A1" i="34"/>
  <c r="M22" i="7" l="1"/>
  <c r="M21" i="7"/>
  <c r="H12" i="33"/>
  <c r="I12" i="33"/>
  <c r="J12" i="33"/>
  <c r="K12" i="33"/>
  <c r="C12" i="33"/>
  <c r="D12" i="33"/>
  <c r="E12" i="33"/>
  <c r="F12" i="33"/>
  <c r="G12" i="33"/>
  <c r="B12" i="33"/>
  <c r="H1" i="33" l="1"/>
  <c r="I1" i="33"/>
  <c r="J1" i="33"/>
  <c r="K1" i="33"/>
  <c r="A1" i="33"/>
  <c r="B1" i="33"/>
  <c r="C1" i="33"/>
  <c r="D1" i="33"/>
  <c r="E1" i="33"/>
  <c r="F1" i="33"/>
  <c r="G1" i="33"/>
  <c r="A2" i="33"/>
  <c r="B2" i="33"/>
  <c r="A3" i="33"/>
  <c r="B3" i="33"/>
  <c r="A4" i="33"/>
  <c r="B4" i="33"/>
  <c r="A5" i="33"/>
  <c r="B5" i="33"/>
  <c r="A6" i="33"/>
  <c r="B6" i="33"/>
  <c r="A7" i="33"/>
  <c r="B7" i="33"/>
  <c r="A8" i="33"/>
  <c r="B8" i="33"/>
  <c r="A9" i="33"/>
  <c r="B9" i="33"/>
  <c r="A10" i="33"/>
  <c r="B10" i="33"/>
  <c r="A11" i="33"/>
  <c r="B11" i="33"/>
  <c r="A13" i="33"/>
  <c r="B13" i="33"/>
  <c r="A14" i="33"/>
  <c r="B14" i="33"/>
  <c r="A15" i="33"/>
  <c r="B15" i="33"/>
  <c r="A16" i="33"/>
  <c r="B16" i="33"/>
  <c r="A17" i="33"/>
  <c r="B17" i="33"/>
  <c r="A18" i="33"/>
  <c r="B18" i="33"/>
  <c r="A19" i="33"/>
  <c r="B19" i="33"/>
  <c r="A20" i="33"/>
  <c r="B20" i="33"/>
  <c r="N12" i="7" l="1"/>
  <c r="L12" i="7"/>
  <c r="C12" i="7" s="1"/>
  <c r="P12" i="7" l="1"/>
  <c r="O12" i="7"/>
  <c r="D13" i="27"/>
  <c r="L5" i="27" l="1"/>
  <c r="K2" i="7" s="1"/>
  <c r="F5" i="27"/>
  <c r="K2" i="32"/>
  <c r="K3" i="32"/>
  <c r="K3" i="7" s="1"/>
  <c r="K4" i="32"/>
  <c r="K4" i="7" s="1"/>
  <c r="K5" i="32"/>
  <c r="K5" i="7" s="1"/>
  <c r="K6" i="32"/>
  <c r="K6" i="7" s="1"/>
  <c r="K7" i="32"/>
  <c r="K7" i="7" s="1"/>
  <c r="K8" i="32"/>
  <c r="K8" i="7" s="1"/>
  <c r="K9" i="32"/>
  <c r="K9" i="7" s="1"/>
  <c r="K10" i="32"/>
  <c r="K10" i="7" s="1"/>
  <c r="K11" i="32"/>
  <c r="K11" i="7" s="1"/>
  <c r="K12" i="32"/>
  <c r="K13" i="7" s="1"/>
  <c r="K13" i="32"/>
  <c r="K14" i="7" s="1"/>
  <c r="K14" i="32"/>
  <c r="K15" i="7" s="1"/>
  <c r="K15" i="32"/>
  <c r="K16" i="7" s="1"/>
  <c r="K16" i="32"/>
  <c r="K17" i="7" s="1"/>
  <c r="K17" i="32"/>
  <c r="K18" i="7" s="1"/>
  <c r="K18" i="32"/>
  <c r="K19" i="7" s="1"/>
  <c r="K19" i="32"/>
  <c r="K20" i="7" s="1"/>
  <c r="E19" i="32" l="1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E3" i="32"/>
  <c r="E2" i="32"/>
  <c r="C2" i="26" l="1"/>
  <c r="D7" i="27" s="1"/>
  <c r="D2" i="26"/>
  <c r="E7" i="27" s="1"/>
  <c r="E2" i="26"/>
  <c r="F7" i="27" s="1"/>
  <c r="F2" i="26"/>
  <c r="G7" i="27" s="1"/>
  <c r="G2" i="26"/>
  <c r="H7" i="27" s="1"/>
  <c r="H2" i="26"/>
  <c r="I7" i="27" s="1"/>
  <c r="I2" i="26"/>
  <c r="J7" i="27" s="1"/>
  <c r="J2" i="26"/>
  <c r="K7" i="27" s="1"/>
  <c r="K2" i="26"/>
  <c r="L7" i="27" s="1"/>
  <c r="I3" i="26"/>
  <c r="J3" i="26"/>
  <c r="K3" i="26"/>
  <c r="I4" i="26"/>
  <c r="J4" i="26"/>
  <c r="K4" i="26"/>
  <c r="I5" i="26"/>
  <c r="J5" i="26"/>
  <c r="K5" i="26"/>
  <c r="I6" i="26"/>
  <c r="J6" i="26"/>
  <c r="K6" i="26"/>
  <c r="I7" i="26"/>
  <c r="J7" i="26"/>
  <c r="K7" i="26"/>
  <c r="I8" i="26"/>
  <c r="J8" i="26"/>
  <c r="K8" i="26"/>
  <c r="I9" i="26"/>
  <c r="J9" i="26"/>
  <c r="K9" i="26"/>
  <c r="I10" i="26"/>
  <c r="J10" i="26"/>
  <c r="K10" i="26"/>
  <c r="I11" i="26"/>
  <c r="J11" i="26"/>
  <c r="K11" i="26"/>
  <c r="I12" i="26"/>
  <c r="J12" i="26"/>
  <c r="K12" i="26"/>
  <c r="I13" i="26"/>
  <c r="J13" i="26"/>
  <c r="K13" i="26"/>
  <c r="I14" i="26"/>
  <c r="J14" i="26"/>
  <c r="K14" i="26"/>
  <c r="I15" i="26"/>
  <c r="J15" i="26"/>
  <c r="K15" i="26"/>
  <c r="I16" i="26"/>
  <c r="J16" i="26"/>
  <c r="K16" i="26"/>
  <c r="I17" i="26"/>
  <c r="J17" i="26"/>
  <c r="K17" i="26"/>
  <c r="I18" i="26"/>
  <c r="J18" i="26"/>
  <c r="K18" i="26"/>
  <c r="I19" i="26"/>
  <c r="J19" i="26"/>
  <c r="K19" i="26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3" i="26"/>
  <c r="D3" i="26"/>
  <c r="E3" i="26"/>
  <c r="F3" i="26"/>
  <c r="G3" i="26"/>
  <c r="D4" i="26"/>
  <c r="E4" i="26"/>
  <c r="F4" i="26"/>
  <c r="G4" i="26"/>
  <c r="D5" i="26"/>
  <c r="E5" i="26"/>
  <c r="F5" i="26"/>
  <c r="G5" i="26"/>
  <c r="D6" i="26"/>
  <c r="E6" i="26"/>
  <c r="F6" i="26"/>
  <c r="G6" i="26"/>
  <c r="D7" i="26"/>
  <c r="E7" i="26"/>
  <c r="F7" i="26"/>
  <c r="G7" i="26"/>
  <c r="D8" i="26"/>
  <c r="E8" i="26"/>
  <c r="F8" i="26"/>
  <c r="G8" i="26"/>
  <c r="D9" i="26"/>
  <c r="E9" i="26"/>
  <c r="F9" i="26"/>
  <c r="G9" i="26"/>
  <c r="D10" i="26"/>
  <c r="E10" i="26"/>
  <c r="F10" i="26"/>
  <c r="G10" i="26"/>
  <c r="D11" i="26"/>
  <c r="E11" i="26"/>
  <c r="F11" i="26"/>
  <c r="G11" i="26"/>
  <c r="D12" i="26"/>
  <c r="E12" i="26"/>
  <c r="F12" i="26"/>
  <c r="G12" i="26"/>
  <c r="D13" i="26"/>
  <c r="E13" i="26"/>
  <c r="F13" i="26"/>
  <c r="G13" i="26"/>
  <c r="D14" i="26"/>
  <c r="E14" i="26"/>
  <c r="F14" i="26"/>
  <c r="G14" i="26"/>
  <c r="D15" i="26"/>
  <c r="E15" i="26"/>
  <c r="F15" i="26"/>
  <c r="G15" i="26"/>
  <c r="D16" i="26"/>
  <c r="E16" i="26"/>
  <c r="F16" i="26"/>
  <c r="G16" i="26"/>
  <c r="D17" i="26"/>
  <c r="E17" i="26"/>
  <c r="F17" i="26"/>
  <c r="G17" i="26"/>
  <c r="D18" i="26"/>
  <c r="E18" i="26"/>
  <c r="F18" i="26"/>
  <c r="G18" i="26"/>
  <c r="D19" i="26"/>
  <c r="E19" i="26"/>
  <c r="F19" i="26"/>
  <c r="G19" i="26"/>
  <c r="C4" i="26"/>
  <c r="C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3" i="26"/>
  <c r="E2" i="4"/>
  <c r="F8" i="27" s="1"/>
  <c r="F2" i="4"/>
  <c r="G8" i="27" s="1"/>
  <c r="G2" i="4"/>
  <c r="H8" i="27" s="1"/>
  <c r="H2" i="4"/>
  <c r="I8" i="27" s="1"/>
  <c r="I2" i="4"/>
  <c r="J8" i="27" s="1"/>
  <c r="J2" i="4"/>
  <c r="K8" i="27" s="1"/>
  <c r="K2" i="4"/>
  <c r="L8" i="27" s="1"/>
  <c r="E3" i="4"/>
  <c r="F3" i="4"/>
  <c r="G3" i="4"/>
  <c r="H3" i="4"/>
  <c r="I3" i="4"/>
  <c r="J3" i="4"/>
  <c r="K3" i="4"/>
  <c r="E4" i="4"/>
  <c r="F4" i="4"/>
  <c r="G4" i="4"/>
  <c r="H4" i="4"/>
  <c r="I4" i="4"/>
  <c r="J4" i="4"/>
  <c r="K4" i="4"/>
  <c r="E5" i="4"/>
  <c r="F5" i="4"/>
  <c r="G5" i="4"/>
  <c r="H5" i="4"/>
  <c r="I5" i="4"/>
  <c r="J5" i="4"/>
  <c r="K5" i="4"/>
  <c r="E6" i="4"/>
  <c r="F6" i="4"/>
  <c r="G6" i="4"/>
  <c r="H6" i="4"/>
  <c r="I6" i="4"/>
  <c r="J6" i="4"/>
  <c r="K6" i="4"/>
  <c r="E7" i="4"/>
  <c r="F7" i="4"/>
  <c r="G7" i="4"/>
  <c r="H7" i="4"/>
  <c r="I7" i="4"/>
  <c r="J7" i="4"/>
  <c r="K7" i="4"/>
  <c r="E8" i="4"/>
  <c r="F8" i="4"/>
  <c r="G8" i="4"/>
  <c r="H8" i="4"/>
  <c r="I8" i="4"/>
  <c r="J8" i="4"/>
  <c r="K8" i="4"/>
  <c r="E9" i="4"/>
  <c r="F9" i="4"/>
  <c r="G9" i="4"/>
  <c r="H9" i="4"/>
  <c r="I9" i="4"/>
  <c r="J9" i="4"/>
  <c r="K9" i="4"/>
  <c r="E10" i="4"/>
  <c r="F10" i="4"/>
  <c r="G10" i="4"/>
  <c r="H10" i="4"/>
  <c r="I10" i="4"/>
  <c r="J10" i="4"/>
  <c r="K10" i="4"/>
  <c r="E11" i="4"/>
  <c r="F11" i="4"/>
  <c r="G11" i="4"/>
  <c r="H11" i="4"/>
  <c r="I11" i="4"/>
  <c r="J11" i="4"/>
  <c r="K11" i="4"/>
  <c r="E12" i="4"/>
  <c r="F12" i="4"/>
  <c r="G12" i="4"/>
  <c r="H12" i="4"/>
  <c r="I12" i="4"/>
  <c r="J12" i="4"/>
  <c r="K12" i="4"/>
  <c r="E13" i="4"/>
  <c r="F13" i="4"/>
  <c r="G13" i="4"/>
  <c r="H13" i="4"/>
  <c r="I13" i="4"/>
  <c r="J13" i="4"/>
  <c r="K13" i="4"/>
  <c r="E14" i="4"/>
  <c r="F14" i="4"/>
  <c r="G14" i="4"/>
  <c r="H14" i="4"/>
  <c r="I14" i="4"/>
  <c r="J14" i="4"/>
  <c r="K14" i="4"/>
  <c r="E15" i="4"/>
  <c r="F15" i="4"/>
  <c r="G15" i="4"/>
  <c r="H15" i="4"/>
  <c r="I15" i="4"/>
  <c r="J15" i="4"/>
  <c r="K15" i="4"/>
  <c r="E16" i="4"/>
  <c r="F16" i="4"/>
  <c r="G16" i="4"/>
  <c r="H16" i="4"/>
  <c r="I16" i="4"/>
  <c r="J16" i="4"/>
  <c r="K16" i="4"/>
  <c r="E17" i="4"/>
  <c r="F17" i="4"/>
  <c r="G17" i="4"/>
  <c r="H17" i="4"/>
  <c r="I17" i="4"/>
  <c r="J17" i="4"/>
  <c r="K17" i="4"/>
  <c r="E18" i="4"/>
  <c r="F18" i="4"/>
  <c r="G18" i="4"/>
  <c r="H18" i="4"/>
  <c r="I18" i="4"/>
  <c r="J18" i="4"/>
  <c r="K18" i="4"/>
  <c r="E19" i="4"/>
  <c r="F19" i="4"/>
  <c r="G19" i="4"/>
  <c r="H19" i="4"/>
  <c r="I19" i="4"/>
  <c r="J19" i="4"/>
  <c r="K19" i="4"/>
  <c r="D2" i="4"/>
  <c r="E8" i="27" s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" i="4"/>
  <c r="D8" i="27" s="1"/>
  <c r="D2" i="3"/>
  <c r="E2" i="3"/>
  <c r="F2" i="3"/>
  <c r="G2" i="3"/>
  <c r="H2" i="3"/>
  <c r="I2" i="3"/>
  <c r="J2" i="3"/>
  <c r="K2" i="3"/>
  <c r="D3" i="3"/>
  <c r="E3" i="3"/>
  <c r="F3" i="3"/>
  <c r="G3" i="3"/>
  <c r="H3" i="3"/>
  <c r="I3" i="3"/>
  <c r="J3" i="3"/>
  <c r="K3" i="3"/>
  <c r="D4" i="3"/>
  <c r="E4" i="3"/>
  <c r="F4" i="3"/>
  <c r="G4" i="3"/>
  <c r="H4" i="3"/>
  <c r="I4" i="3"/>
  <c r="J4" i="3"/>
  <c r="K4" i="3"/>
  <c r="D5" i="3"/>
  <c r="E5" i="3"/>
  <c r="F5" i="3"/>
  <c r="G5" i="3"/>
  <c r="H5" i="3"/>
  <c r="I5" i="3"/>
  <c r="J5" i="3"/>
  <c r="K5" i="3"/>
  <c r="D6" i="3"/>
  <c r="E6" i="3"/>
  <c r="F6" i="3"/>
  <c r="G6" i="3"/>
  <c r="H6" i="3"/>
  <c r="I6" i="3"/>
  <c r="J6" i="3"/>
  <c r="K6" i="3"/>
  <c r="D7" i="3"/>
  <c r="E7" i="3"/>
  <c r="F7" i="3"/>
  <c r="G7" i="3"/>
  <c r="H7" i="3"/>
  <c r="I7" i="3"/>
  <c r="J7" i="3"/>
  <c r="K7" i="3"/>
  <c r="D8" i="3"/>
  <c r="E8" i="3"/>
  <c r="F8" i="3"/>
  <c r="G8" i="3"/>
  <c r="H8" i="3"/>
  <c r="I8" i="3"/>
  <c r="J8" i="3"/>
  <c r="K8" i="3"/>
  <c r="D9" i="3"/>
  <c r="E9" i="3"/>
  <c r="F9" i="3"/>
  <c r="G9" i="3"/>
  <c r="H9" i="3"/>
  <c r="I9" i="3"/>
  <c r="J9" i="3"/>
  <c r="K9" i="3"/>
  <c r="D10" i="3"/>
  <c r="E10" i="3"/>
  <c r="F10" i="3"/>
  <c r="G10" i="3"/>
  <c r="H10" i="3"/>
  <c r="I10" i="3"/>
  <c r="J10" i="3"/>
  <c r="K10" i="3"/>
  <c r="D11" i="3"/>
  <c r="E11" i="3"/>
  <c r="F11" i="3"/>
  <c r="G11" i="3"/>
  <c r="H11" i="3"/>
  <c r="I11" i="3"/>
  <c r="J11" i="3"/>
  <c r="K11" i="3"/>
  <c r="D12" i="3"/>
  <c r="E12" i="3"/>
  <c r="F12" i="3"/>
  <c r="G12" i="3"/>
  <c r="H12" i="3"/>
  <c r="I12" i="3"/>
  <c r="J12" i="3"/>
  <c r="K12" i="3"/>
  <c r="D13" i="3"/>
  <c r="E13" i="3"/>
  <c r="F13" i="3"/>
  <c r="G13" i="3"/>
  <c r="H13" i="3"/>
  <c r="I13" i="3"/>
  <c r="J13" i="3"/>
  <c r="K13" i="3"/>
  <c r="D14" i="3"/>
  <c r="E14" i="3"/>
  <c r="F14" i="3"/>
  <c r="G14" i="3"/>
  <c r="H14" i="3"/>
  <c r="I14" i="3"/>
  <c r="J14" i="3"/>
  <c r="K14" i="3"/>
  <c r="D15" i="3"/>
  <c r="E15" i="3"/>
  <c r="F15" i="3"/>
  <c r="G15" i="3"/>
  <c r="H15" i="3"/>
  <c r="I15" i="3"/>
  <c r="J15" i="3"/>
  <c r="K15" i="3"/>
  <c r="D16" i="3"/>
  <c r="E16" i="3"/>
  <c r="F16" i="3"/>
  <c r="G16" i="3"/>
  <c r="H16" i="3"/>
  <c r="I16" i="3"/>
  <c r="J16" i="3"/>
  <c r="K16" i="3"/>
  <c r="D17" i="3"/>
  <c r="E17" i="3"/>
  <c r="F17" i="3"/>
  <c r="G17" i="3"/>
  <c r="H17" i="3"/>
  <c r="I17" i="3"/>
  <c r="J17" i="3"/>
  <c r="K17" i="3"/>
  <c r="D18" i="3"/>
  <c r="E18" i="3"/>
  <c r="F18" i="3"/>
  <c r="G18" i="3"/>
  <c r="H18" i="3"/>
  <c r="I18" i="3"/>
  <c r="J18" i="3"/>
  <c r="K18" i="3"/>
  <c r="D19" i="3"/>
  <c r="E19" i="3"/>
  <c r="F19" i="3"/>
  <c r="G19" i="3"/>
  <c r="H19" i="3"/>
  <c r="I19" i="3"/>
  <c r="J19" i="3"/>
  <c r="K19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" i="3"/>
  <c r="K21" i="7" l="1"/>
  <c r="K22" i="7"/>
  <c r="I2" i="7"/>
  <c r="H2" i="7"/>
  <c r="G2" i="7"/>
  <c r="J10" i="27"/>
  <c r="K13" i="27"/>
  <c r="J13" i="27"/>
  <c r="G13" i="27"/>
  <c r="E13" i="27"/>
  <c r="J12" i="27"/>
  <c r="D12" i="27"/>
  <c r="J11" i="27"/>
  <c r="D11" i="27"/>
  <c r="D10" i="27"/>
  <c r="L13" i="27" l="1"/>
  <c r="D2" i="7" s="1"/>
  <c r="F13" i="27"/>
  <c r="K10" i="27"/>
  <c r="L10" i="27" s="1"/>
  <c r="F2" i="7" s="1"/>
  <c r="G10" i="27"/>
  <c r="E10" i="27"/>
  <c r="F10" i="27" s="1"/>
  <c r="I13" i="27"/>
  <c r="H13" i="27" s="1"/>
  <c r="G12" i="27" l="1"/>
  <c r="E12" i="27"/>
  <c r="G11" i="27"/>
  <c r="E11" i="27"/>
  <c r="K12" i="27"/>
  <c r="L12" i="27" s="1"/>
  <c r="K11" i="27"/>
  <c r="L11" i="27" s="1"/>
  <c r="E2" i="7" s="1"/>
  <c r="I10" i="27"/>
  <c r="H10" i="27" s="1"/>
  <c r="F11" i="27" l="1"/>
  <c r="I11" i="27"/>
  <c r="H11" i="27" s="1"/>
  <c r="F12" i="27"/>
  <c r="I12" i="27"/>
  <c r="H12" i="27" s="1"/>
  <c r="H20" i="7"/>
  <c r="I4" i="7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3" i="7"/>
  <c r="I21" i="7" l="1"/>
  <c r="I22" i="7"/>
  <c r="H4" i="7" l="1"/>
  <c r="H5" i="7"/>
  <c r="H6" i="7"/>
  <c r="H7" i="7"/>
  <c r="H8" i="7"/>
  <c r="H9" i="7"/>
  <c r="H10" i="7"/>
  <c r="H11" i="7"/>
  <c r="H13" i="7"/>
  <c r="H14" i="7"/>
  <c r="H15" i="7"/>
  <c r="H17" i="7"/>
  <c r="H18" i="7"/>
  <c r="H19" i="7"/>
  <c r="H3" i="7"/>
  <c r="G4" i="7"/>
  <c r="G5" i="7"/>
  <c r="G6" i="7"/>
  <c r="G7" i="7"/>
  <c r="G8" i="7"/>
  <c r="G9" i="7"/>
  <c r="G10" i="7"/>
  <c r="G11" i="7"/>
  <c r="G13" i="7"/>
  <c r="G14" i="7"/>
  <c r="G15" i="7"/>
  <c r="G16" i="7"/>
  <c r="G17" i="7"/>
  <c r="G18" i="7"/>
  <c r="G19" i="7"/>
  <c r="G20" i="7"/>
  <c r="G3" i="7"/>
  <c r="H21" i="7" l="1"/>
  <c r="G21" i="7"/>
  <c r="G22" i="7"/>
  <c r="H22" i="7"/>
  <c r="G34" i="5"/>
  <c r="G35" i="5"/>
  <c r="F3" i="7"/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E18" i="7" s="1"/>
  <c r="O30" i="2"/>
  <c r="O31" i="2"/>
  <c r="O32" i="2"/>
  <c r="O33" i="2"/>
  <c r="O34" i="2"/>
  <c r="O35" i="2"/>
  <c r="O3" i="2"/>
  <c r="E6" i="7" s="1"/>
  <c r="O27" i="1"/>
  <c r="O28" i="1"/>
  <c r="D18" i="7" s="1"/>
  <c r="O29" i="1"/>
  <c r="O30" i="1"/>
  <c r="O31" i="1"/>
  <c r="O32" i="1"/>
  <c r="O33" i="1"/>
  <c r="O34" i="1"/>
  <c r="O26" i="1"/>
  <c r="D17" i="7" s="1"/>
  <c r="O25" i="1"/>
  <c r="O24" i="1"/>
  <c r="D16" i="7" s="1"/>
  <c r="O23" i="1"/>
  <c r="D13" i="7" s="1"/>
  <c r="O22" i="1"/>
  <c r="O21" i="1"/>
  <c r="O20" i="1"/>
  <c r="O19" i="1"/>
  <c r="O18" i="1"/>
  <c r="O17" i="1"/>
  <c r="O16" i="1"/>
  <c r="O15" i="1"/>
  <c r="D8" i="7" s="1"/>
  <c r="O14" i="1"/>
  <c r="O13" i="1"/>
  <c r="O12" i="1"/>
  <c r="O11" i="1"/>
  <c r="D4" i="7" s="1"/>
  <c r="O4" i="1"/>
  <c r="O5" i="1"/>
  <c r="O6" i="1"/>
  <c r="O7" i="1"/>
  <c r="O8" i="1"/>
  <c r="O9" i="1"/>
  <c r="O10" i="1"/>
  <c r="O3" i="1"/>
  <c r="D6" i="7" s="1"/>
  <c r="G67" i="5"/>
  <c r="F19" i="7" s="1"/>
  <c r="G66" i="5"/>
  <c r="G63" i="5"/>
  <c r="F17" i="7" s="1"/>
  <c r="G62" i="5"/>
  <c r="G59" i="5"/>
  <c r="F13" i="7" s="1"/>
  <c r="G58" i="5"/>
  <c r="G55" i="5"/>
  <c r="F15" i="7" s="1"/>
  <c r="G54" i="5"/>
  <c r="G51" i="5"/>
  <c r="F20" i="7" s="1"/>
  <c r="G50" i="5"/>
  <c r="G47" i="5"/>
  <c r="F14" i="7" s="1"/>
  <c r="G46" i="5"/>
  <c r="G43" i="5"/>
  <c r="F18" i="7" s="1"/>
  <c r="G42" i="5"/>
  <c r="G39" i="5"/>
  <c r="F16" i="7" s="1"/>
  <c r="G38" i="5"/>
  <c r="G31" i="5"/>
  <c r="F5" i="7" s="1"/>
  <c r="G30" i="5"/>
  <c r="G27" i="5"/>
  <c r="F10" i="7" s="1"/>
  <c r="G26" i="5"/>
  <c r="G23" i="5"/>
  <c r="F9" i="7" s="1"/>
  <c r="G22" i="5"/>
  <c r="G19" i="5"/>
  <c r="F6" i="7" s="1"/>
  <c r="G18" i="5"/>
  <c r="G15" i="5"/>
  <c r="F11" i="7" s="1"/>
  <c r="G14" i="5"/>
  <c r="G11" i="5"/>
  <c r="F8" i="7" s="1"/>
  <c r="G10" i="5"/>
  <c r="G7" i="5"/>
  <c r="F7" i="7" s="1"/>
  <c r="G6" i="5"/>
  <c r="G3" i="5"/>
  <c r="F4" i="7" s="1"/>
  <c r="G2" i="5"/>
  <c r="D5" i="7" l="1"/>
  <c r="D10" i="7"/>
  <c r="E20" i="7"/>
  <c r="E14" i="7"/>
  <c r="E19" i="7"/>
  <c r="E17" i="7"/>
  <c r="E16" i="7"/>
  <c r="E13" i="7"/>
  <c r="E15" i="7"/>
  <c r="E3" i="7"/>
  <c r="E11" i="7"/>
  <c r="E8" i="7"/>
  <c r="E7" i="7"/>
  <c r="E4" i="7"/>
  <c r="E5" i="7"/>
  <c r="E10" i="7"/>
  <c r="E9" i="7"/>
  <c r="F21" i="7"/>
  <c r="F22" i="7"/>
  <c r="E21" i="7"/>
  <c r="D20" i="7"/>
  <c r="D9" i="7"/>
  <c r="D7" i="7"/>
  <c r="D14" i="7"/>
  <c r="E22" i="7"/>
  <c r="D11" i="7"/>
  <c r="D15" i="7"/>
  <c r="D19" i="7"/>
  <c r="D3" i="7"/>
  <c r="D21" i="7" l="1"/>
  <c r="D22" i="7"/>
  <c r="I19" i="29" l="1"/>
  <c r="D19" i="29" l="1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D2" i="29"/>
  <c r="E6" i="27" s="1"/>
  <c r="F19" i="29"/>
  <c r="J18" i="29"/>
  <c r="J17" i="29"/>
  <c r="J16" i="29"/>
  <c r="J15" i="29"/>
  <c r="J14" i="29"/>
  <c r="J13" i="29"/>
  <c r="J12" i="29"/>
  <c r="J11" i="29"/>
  <c r="J10" i="29"/>
  <c r="J9" i="29"/>
  <c r="J8" i="29"/>
  <c r="J7" i="29"/>
  <c r="J6" i="29"/>
  <c r="J5" i="29"/>
  <c r="J4" i="29"/>
  <c r="J3" i="29"/>
  <c r="J2" i="29"/>
  <c r="K6" i="27" s="1"/>
  <c r="C5" i="29"/>
  <c r="C8" i="29"/>
  <c r="C9" i="29"/>
  <c r="C11" i="29"/>
  <c r="C12" i="29"/>
  <c r="I12" i="29"/>
  <c r="C17" i="29"/>
  <c r="F5" i="29"/>
  <c r="F8" i="29"/>
  <c r="F9" i="29"/>
  <c r="F11" i="29"/>
  <c r="F12" i="29"/>
  <c r="F17" i="29"/>
  <c r="F15" i="29" l="1"/>
  <c r="F7" i="29"/>
  <c r="F3" i="29"/>
  <c r="H18" i="29"/>
  <c r="C18" i="29"/>
  <c r="I17" i="29"/>
  <c r="H16" i="29"/>
  <c r="C16" i="29"/>
  <c r="I15" i="29"/>
  <c r="H14" i="29"/>
  <c r="C14" i="29"/>
  <c r="I13" i="29"/>
  <c r="I11" i="29"/>
  <c r="H10" i="29"/>
  <c r="C10" i="29"/>
  <c r="I9" i="29"/>
  <c r="I7" i="29"/>
  <c r="H6" i="29"/>
  <c r="C6" i="29"/>
  <c r="I5" i="29"/>
  <c r="H4" i="29"/>
  <c r="C4" i="29"/>
  <c r="I3" i="29"/>
  <c r="H2" i="29"/>
  <c r="I6" i="27" s="1"/>
  <c r="C2" i="29"/>
  <c r="D6" i="27" s="1"/>
  <c r="G18" i="29"/>
  <c r="F18" i="29"/>
  <c r="G14" i="29"/>
  <c r="F14" i="29"/>
  <c r="G10" i="29"/>
  <c r="F10" i="29"/>
  <c r="G6" i="29"/>
  <c r="F6" i="29"/>
  <c r="F2" i="29"/>
  <c r="G6" i="27" s="1"/>
  <c r="G13" i="29"/>
  <c r="F13" i="29"/>
  <c r="C19" i="29"/>
  <c r="I18" i="29"/>
  <c r="I16" i="29"/>
  <c r="H15" i="29"/>
  <c r="C15" i="29"/>
  <c r="I14" i="29"/>
  <c r="H13" i="29"/>
  <c r="C13" i="29"/>
  <c r="I10" i="29"/>
  <c r="I8" i="29"/>
  <c r="H7" i="29"/>
  <c r="C7" i="29"/>
  <c r="I6" i="29"/>
  <c r="I4" i="29"/>
  <c r="H3" i="29"/>
  <c r="C3" i="29"/>
  <c r="I2" i="29"/>
  <c r="J6" i="27" s="1"/>
  <c r="J19" i="29"/>
  <c r="G16" i="29"/>
  <c r="F16" i="29"/>
  <c r="G4" i="29"/>
  <c r="F4" i="29"/>
  <c r="G19" i="29"/>
  <c r="K2" i="29"/>
  <c r="L6" i="27" s="1"/>
  <c r="J2" i="7" s="1"/>
  <c r="K3" i="29"/>
  <c r="J3" i="7" s="1"/>
  <c r="K4" i="29"/>
  <c r="J4" i="7" s="1"/>
  <c r="K5" i="29"/>
  <c r="J5" i="7" s="1"/>
  <c r="K6" i="29"/>
  <c r="J6" i="7" s="1"/>
  <c r="K7" i="29"/>
  <c r="J7" i="7" s="1"/>
  <c r="K8" i="29"/>
  <c r="J8" i="7" s="1"/>
  <c r="K9" i="29"/>
  <c r="J9" i="7" s="1"/>
  <c r="K10" i="29"/>
  <c r="J10" i="7" s="1"/>
  <c r="K11" i="29"/>
  <c r="J11" i="7" s="1"/>
  <c r="K12" i="29"/>
  <c r="J13" i="7" s="1"/>
  <c r="K13" i="29"/>
  <c r="J14" i="7" s="1"/>
  <c r="K14" i="29"/>
  <c r="J15" i="7" s="1"/>
  <c r="K15" i="29"/>
  <c r="J16" i="7" s="1"/>
  <c r="K16" i="29"/>
  <c r="J17" i="7" s="1"/>
  <c r="K17" i="29"/>
  <c r="J18" i="7" s="1"/>
  <c r="K18" i="29"/>
  <c r="J19" i="7" s="1"/>
  <c r="K19" i="29"/>
  <c r="J20" i="7" s="1"/>
  <c r="E16" i="29" l="1"/>
  <c r="E14" i="29"/>
  <c r="E12" i="29"/>
  <c r="E9" i="29"/>
  <c r="E6" i="29"/>
  <c r="H19" i="29"/>
  <c r="E19" i="29"/>
  <c r="E17" i="29"/>
  <c r="E4" i="29"/>
  <c r="E2" i="29"/>
  <c r="F6" i="27" s="1"/>
  <c r="J21" i="7"/>
  <c r="H8" i="29"/>
  <c r="G15" i="29"/>
  <c r="E15" i="29"/>
  <c r="E13" i="29"/>
  <c r="E10" i="29"/>
  <c r="E7" i="29"/>
  <c r="E5" i="29"/>
  <c r="J22" i="7"/>
  <c r="H5" i="29"/>
  <c r="H11" i="29"/>
  <c r="H12" i="29"/>
  <c r="H17" i="29"/>
  <c r="G2" i="29"/>
  <c r="H6" i="27" s="1"/>
  <c r="E18" i="29"/>
  <c r="E11" i="29"/>
  <c r="E8" i="29"/>
  <c r="E3" i="29"/>
  <c r="H9" i="29"/>
  <c r="G3" i="29"/>
  <c r="G7" i="29"/>
  <c r="G5" i="29"/>
  <c r="G8" i="29"/>
  <c r="G9" i="29"/>
  <c r="G11" i="29"/>
  <c r="G12" i="29"/>
  <c r="G17" i="29"/>
  <c r="J4" i="27" l="1"/>
  <c r="I2" i="33"/>
  <c r="I3" i="33"/>
  <c r="C4" i="33"/>
  <c r="C6" i="33"/>
  <c r="C3" i="33"/>
  <c r="C7" i="33"/>
  <c r="I7" i="33"/>
  <c r="I10" i="33"/>
  <c r="C10" i="33"/>
  <c r="I4" i="33"/>
  <c r="I6" i="33"/>
  <c r="I11" i="33" l="1"/>
  <c r="C9" i="33"/>
  <c r="C5" i="33"/>
  <c r="C2" i="33"/>
  <c r="D4" i="27"/>
  <c r="I8" i="33"/>
  <c r="C11" i="33"/>
  <c r="I9" i="33"/>
  <c r="I5" i="33"/>
  <c r="C8" i="33"/>
  <c r="D5" i="33"/>
  <c r="D6" i="33"/>
  <c r="F8" i="33"/>
  <c r="F3" i="33"/>
  <c r="F7" i="33"/>
  <c r="D11" i="33"/>
  <c r="D3" i="33"/>
  <c r="F10" i="33"/>
  <c r="F4" i="33"/>
  <c r="F6" i="33"/>
  <c r="D9" i="33"/>
  <c r="J11" i="33"/>
  <c r="J8" i="33"/>
  <c r="J9" i="33"/>
  <c r="J5" i="33"/>
  <c r="E6" i="33" l="1"/>
  <c r="H2" i="33"/>
  <c r="I4" i="27"/>
  <c r="J3" i="33"/>
  <c r="E4" i="27"/>
  <c r="D2" i="33"/>
  <c r="F11" i="33"/>
  <c r="J10" i="33"/>
  <c r="J7" i="33"/>
  <c r="F5" i="33"/>
  <c r="H8" i="33"/>
  <c r="D8" i="33"/>
  <c r="J4" i="33"/>
  <c r="K4" i="27"/>
  <c r="J2" i="33"/>
  <c r="F9" i="33"/>
  <c r="F2" i="33"/>
  <c r="G4" i="27"/>
  <c r="H10" i="33"/>
  <c r="D10" i="33"/>
  <c r="D4" i="33"/>
  <c r="J6" i="33"/>
  <c r="H7" i="33"/>
  <c r="D7" i="33"/>
  <c r="K11" i="33"/>
  <c r="N11" i="7" s="1"/>
  <c r="H11" i="33"/>
  <c r="K10" i="33"/>
  <c r="N10" i="7" s="1"/>
  <c r="K5" i="33"/>
  <c r="K3" i="33"/>
  <c r="N3" i="7" s="1"/>
  <c r="H4" i="33"/>
  <c r="H6" i="33"/>
  <c r="K4" i="33"/>
  <c r="N4" i="7" s="1"/>
  <c r="H3" i="33"/>
  <c r="G7" i="33"/>
  <c r="H5" i="33"/>
  <c r="K9" i="33"/>
  <c r="N9" i="7" s="1"/>
  <c r="K8" i="33"/>
  <c r="N8" i="7" s="1"/>
  <c r="K6" i="33"/>
  <c r="N6" i="7" s="1"/>
  <c r="K7" i="33"/>
  <c r="N7" i="7" s="1"/>
  <c r="H9" i="33"/>
  <c r="N5" i="7" l="1"/>
  <c r="L5" i="7"/>
  <c r="C5" i="7" s="1"/>
  <c r="L9" i="7"/>
  <c r="C9" i="7" s="1"/>
  <c r="L10" i="7"/>
  <c r="C10" i="7" s="1"/>
  <c r="L4" i="7"/>
  <c r="C4" i="7" s="1"/>
  <c r="L6" i="7"/>
  <c r="C6" i="7" s="1"/>
  <c r="L7" i="7"/>
  <c r="C7" i="7" s="1"/>
  <c r="L8" i="7"/>
  <c r="C8" i="7" s="1"/>
  <c r="L3" i="7"/>
  <c r="C3" i="7" s="1"/>
  <c r="L11" i="7"/>
  <c r="C11" i="7" s="1"/>
  <c r="G8" i="33"/>
  <c r="G10" i="33"/>
  <c r="G2" i="33"/>
  <c r="H4" i="27"/>
  <c r="E5" i="33"/>
  <c r="E9" i="33"/>
  <c r="E3" i="33"/>
  <c r="E10" i="33"/>
  <c r="E11" i="33"/>
  <c r="E4" i="33"/>
  <c r="E7" i="33"/>
  <c r="E8" i="33"/>
  <c r="F4" i="27"/>
  <c r="E2" i="33"/>
  <c r="K2" i="33"/>
  <c r="L4" i="27"/>
  <c r="J15" i="33"/>
  <c r="D13" i="33"/>
  <c r="J13" i="33"/>
  <c r="I15" i="33"/>
  <c r="I14" i="33"/>
  <c r="C16" i="33"/>
  <c r="F16" i="33"/>
  <c r="C17" i="33"/>
  <c r="F17" i="33"/>
  <c r="I18" i="33"/>
  <c r="J20" i="33"/>
  <c r="C15" i="33"/>
  <c r="F15" i="33"/>
  <c r="C13" i="33"/>
  <c r="F13" i="33"/>
  <c r="I13" i="33"/>
  <c r="C14" i="33"/>
  <c r="F14" i="33"/>
  <c r="I16" i="33"/>
  <c r="I17" i="33"/>
  <c r="C20" i="33"/>
  <c r="F20" i="33"/>
  <c r="I20" i="33"/>
  <c r="D17" i="33"/>
  <c r="D18" i="33"/>
  <c r="J16" i="33"/>
  <c r="J17" i="33"/>
  <c r="J19" i="33"/>
  <c r="C19" i="33"/>
  <c r="F19" i="33"/>
  <c r="C18" i="33"/>
  <c r="I19" i="33"/>
  <c r="G3" i="33"/>
  <c r="G11" i="33"/>
  <c r="G9" i="33"/>
  <c r="G4" i="33"/>
  <c r="G5" i="33"/>
  <c r="G6" i="33"/>
  <c r="N2" i="7" l="1"/>
  <c r="O3" i="7"/>
  <c r="P3" i="7"/>
  <c r="O7" i="7"/>
  <c r="P7" i="7"/>
  <c r="O10" i="7"/>
  <c r="P10" i="7"/>
  <c r="O6" i="7"/>
  <c r="P6" i="7"/>
  <c r="O8" i="7"/>
  <c r="P8" i="7"/>
  <c r="O4" i="7"/>
  <c r="P4" i="7"/>
  <c r="O9" i="7"/>
  <c r="P9" i="7"/>
  <c r="O11" i="7"/>
  <c r="P11" i="7"/>
  <c r="O5" i="7"/>
  <c r="P5" i="7"/>
  <c r="L2" i="7"/>
  <c r="C2" i="7" s="1"/>
  <c r="D20" i="33"/>
  <c r="D15" i="33"/>
  <c r="J14" i="33"/>
  <c r="D16" i="33"/>
  <c r="D19" i="33"/>
  <c r="J18" i="33"/>
  <c r="F18" i="33"/>
  <c r="L21" i="7"/>
  <c r="C21" i="7" s="1"/>
  <c r="H18" i="33"/>
  <c r="H13" i="33"/>
  <c r="H17" i="33"/>
  <c r="P2" i="7" l="1"/>
  <c r="O2" i="7"/>
  <c r="G16" i="33"/>
  <c r="H19" i="33"/>
  <c r="E20" i="33"/>
  <c r="K16" i="33"/>
  <c r="N16" i="7" s="1"/>
  <c r="K17" i="33"/>
  <c r="N17" i="7" s="1"/>
  <c r="D14" i="33"/>
  <c r="H15" i="33"/>
  <c r="K19" i="33"/>
  <c r="N19" i="7" s="1"/>
  <c r="E17" i="33"/>
  <c r="E18" i="33"/>
  <c r="K20" i="33"/>
  <c r="N20" i="7" s="1"/>
  <c r="E13" i="33"/>
  <c r="G20" i="33"/>
  <c r="H20" i="33"/>
  <c r="K13" i="33"/>
  <c r="N13" i="7" s="1"/>
  <c r="K15" i="33"/>
  <c r="N15" i="7" s="1"/>
  <c r="G15" i="33"/>
  <c r="G17" i="33"/>
  <c r="G13" i="33"/>
  <c r="G18" i="33"/>
  <c r="L16" i="7" l="1"/>
  <c r="C16" i="7" s="1"/>
  <c r="L20" i="7"/>
  <c r="C20" i="7" s="1"/>
  <c r="L15" i="7"/>
  <c r="C15" i="7" s="1"/>
  <c r="L19" i="7"/>
  <c r="C19" i="7" s="1"/>
  <c r="L13" i="7"/>
  <c r="C13" i="7" s="1"/>
  <c r="L17" i="7"/>
  <c r="C17" i="7" s="1"/>
  <c r="H16" i="33"/>
  <c r="G19" i="33"/>
  <c r="E16" i="33"/>
  <c r="E15" i="33"/>
  <c r="K14" i="33"/>
  <c r="N14" i="7" s="1"/>
  <c r="K18" i="33"/>
  <c r="N18" i="7" s="1"/>
  <c r="E19" i="33"/>
  <c r="H14" i="33"/>
  <c r="E14" i="33"/>
  <c r="G14" i="33"/>
  <c r="O20" i="7" l="1"/>
  <c r="P20" i="7"/>
  <c r="O19" i="7"/>
  <c r="P19" i="7"/>
  <c r="O17" i="7"/>
  <c r="P17" i="7"/>
  <c r="P13" i="7"/>
  <c r="O13" i="7"/>
  <c r="O15" i="7"/>
  <c r="P15" i="7"/>
  <c r="O16" i="7"/>
  <c r="P16" i="7"/>
  <c r="L18" i="7"/>
  <c r="C18" i="7" s="1"/>
  <c r="L14" i="7"/>
  <c r="C14" i="7" s="1"/>
  <c r="L22" i="7" l="1"/>
  <c r="C22" i="7" s="1"/>
  <c r="O18" i="7"/>
  <c r="P18" i="7"/>
  <c r="O14" i="7"/>
  <c r="P14" i="7"/>
</calcChain>
</file>

<file path=xl/sharedStrings.xml><?xml version="1.0" encoding="utf-8"?>
<sst xmlns="http://schemas.openxmlformats.org/spreadsheetml/2006/main" count="930" uniqueCount="100">
  <si>
    <t>Average</t>
  </si>
  <si>
    <t>2017 vacancy rate</t>
  </si>
  <si>
    <t>Highest vacancy rate (2008-2018)</t>
  </si>
  <si>
    <t>Lowest vacancy rate (2008-2018)</t>
  </si>
  <si>
    <t>2018 vacancy rate</t>
  </si>
  <si>
    <t>Croydon Metropolitan Centre</t>
  </si>
  <si>
    <t>Addiscombe</t>
  </si>
  <si>
    <t>ADD</t>
  </si>
  <si>
    <t>Coulsdon</t>
  </si>
  <si>
    <t>COU</t>
  </si>
  <si>
    <t>Crystal Palace</t>
  </si>
  <si>
    <t>UNO</t>
  </si>
  <si>
    <t>New Addington</t>
  </si>
  <si>
    <t>NAD</t>
  </si>
  <si>
    <t>Norbury</t>
  </si>
  <si>
    <t>NOR</t>
  </si>
  <si>
    <t>Purley</t>
  </si>
  <si>
    <t>PUR</t>
  </si>
  <si>
    <t>Selsdon</t>
  </si>
  <si>
    <t>SEL</t>
  </si>
  <si>
    <t>South Norwood</t>
  </si>
  <si>
    <t>SNO</t>
  </si>
  <si>
    <t>Thornton Heath</t>
  </si>
  <si>
    <t>THO</t>
  </si>
  <si>
    <t>Beulah Road</t>
  </si>
  <si>
    <t>BEU</t>
  </si>
  <si>
    <t>n/a</t>
  </si>
  <si>
    <t>Brighton Road (Sanderstead Road)</t>
  </si>
  <si>
    <t>BRI</t>
  </si>
  <si>
    <t>Brighton Road (Selsdon Road)</t>
  </si>
  <si>
    <t>SOU</t>
  </si>
  <si>
    <t>Broad Green</t>
  </si>
  <si>
    <t>BRG</t>
  </si>
  <si>
    <t>Hamsey Green</t>
  </si>
  <si>
    <t>HAM</t>
  </si>
  <si>
    <t>Pollards Hill</t>
  </si>
  <si>
    <t>POL</t>
  </si>
  <si>
    <t>Sanderstead</t>
  </si>
  <si>
    <t>SAN</t>
  </si>
  <si>
    <t>Shirley</t>
  </si>
  <si>
    <t>SHI</t>
  </si>
  <si>
    <t>Thornton Heath Pond</t>
  </si>
  <si>
    <t>THP</t>
  </si>
  <si>
    <t>District Centre average</t>
  </si>
  <si>
    <t>Local Centre average</t>
  </si>
  <si>
    <t xml:space="preserve"> </t>
  </si>
  <si>
    <t>Summary table</t>
  </si>
  <si>
    <t>Year</t>
  </si>
  <si>
    <t>Centre</t>
  </si>
  <si>
    <t>Use Class</t>
  </si>
  <si>
    <t>Units occupied</t>
  </si>
  <si>
    <t>Units Vacant</t>
  </si>
  <si>
    <t>% Units Vacant</t>
  </si>
  <si>
    <t>A1 units</t>
  </si>
  <si>
    <t>%A1</t>
  </si>
  <si>
    <t>Total Units</t>
  </si>
  <si>
    <t>Floor space occupied</t>
  </si>
  <si>
    <t>Floor space vacant</t>
  </si>
  <si>
    <t>% Floor space vacant</t>
  </si>
  <si>
    <t>2017-2018</t>
  </si>
  <si>
    <t>A1 to A5</t>
  </si>
  <si>
    <t>2016-2017</t>
  </si>
  <si>
    <t>2015-2016</t>
  </si>
  <si>
    <t>2014-15</t>
  </si>
  <si>
    <t>2013-14</t>
  </si>
  <si>
    <t>2012-13</t>
  </si>
  <si>
    <t>2011-12</t>
  </si>
  <si>
    <t>2010-11</t>
  </si>
  <si>
    <t>2009-10</t>
  </si>
  <si>
    <t>2008-9</t>
  </si>
  <si>
    <t>2007-8</t>
  </si>
  <si>
    <t>Units</t>
  </si>
  <si>
    <t>Floor space</t>
  </si>
  <si>
    <t>Occupied</t>
  </si>
  <si>
    <t>All Vacant</t>
  </si>
  <si>
    <t>Part Vacant</t>
  </si>
  <si>
    <t>Vacant</t>
  </si>
  <si>
    <t>A1</t>
  </si>
  <si>
    <t>A2</t>
  </si>
  <si>
    <t>A3</t>
  </si>
  <si>
    <t>A4</t>
  </si>
  <si>
    <t>A5</t>
  </si>
  <si>
    <t>B1a</t>
  </si>
  <si>
    <t>B1b</t>
  </si>
  <si>
    <t>B1c</t>
  </si>
  <si>
    <t>B2</t>
  </si>
  <si>
    <t>B8</t>
  </si>
  <si>
    <t>C1</t>
  </si>
  <si>
    <t>C2</t>
  </si>
  <si>
    <t>C3</t>
  </si>
  <si>
    <t>D1</t>
  </si>
  <si>
    <t>D2</t>
  </si>
  <si>
    <t>SG</t>
  </si>
  <si>
    <t>Needs Renovation</t>
  </si>
  <si>
    <t>Ready to Let</t>
  </si>
  <si>
    <t>Survey Area</t>
  </si>
  <si>
    <t>Vacant 2008</t>
  </si>
  <si>
    <t>TOTAL</t>
  </si>
  <si>
    <t>Survey Area (Code)</t>
  </si>
  <si>
    <t>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</si>
</sst>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4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0" borderId="0" xfId="1"/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wrapText="1"/>
    </xf>
    <xf numFmtId="0" fontId="1" fillId="0" borderId="2" xfId="2" applyFont="1" applyFill="1" applyBorder="1" applyAlignment="1">
      <alignment horizontal="right" wrapText="1"/>
    </xf>
    <xf numFmtId="0" fontId="2" fillId="0" borderId="0" xfId="2"/>
    <xf numFmtId="0" fontId="4" fillId="0" borderId="0" xfId="0" applyFont="1"/>
    <xf numFmtId="1" fontId="0" fillId="0" borderId="0" xfId="0" applyNumberFormat="1"/>
    <xf numFmtId="10" fontId="0" fillId="0" borderId="0" xfId="0" applyNumberFormat="1"/>
    <xf numFmtId="1" fontId="0" fillId="3" borderId="0" xfId="0" applyNumberFormat="1" applyFill="1"/>
    <xf numFmtId="0" fontId="5" fillId="0" borderId="0" xfId="0" applyFont="1"/>
    <xf numFmtId="1" fontId="5" fillId="0" borderId="0" xfId="0" applyNumberFormat="1" applyFont="1"/>
    <xf numFmtId="0" fontId="1" fillId="2" borderId="3" xfId="1" applyFont="1" applyFill="1" applyBorder="1" applyAlignment="1">
      <alignment horizontal="center"/>
    </xf>
    <xf numFmtId="9" fontId="0" fillId="0" borderId="0" xfId="3" applyFont="1"/>
    <xf numFmtId="0" fontId="1" fillId="2" borderId="3" xfId="2" applyFont="1" applyFill="1" applyBorder="1" applyAlignment="1">
      <alignment horizontal="center"/>
    </xf>
    <xf numFmtId="9" fontId="0" fillId="0" borderId="0" xfId="0" applyNumberFormat="1"/>
    <xf numFmtId="0" fontId="2" fillId="2" borderId="1" xfId="4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0" fontId="6" fillId="0" borderId="0" xfId="0" applyFont="1"/>
    <xf numFmtId="0" fontId="3" fillId="0" borderId="0" xfId="5"/>
    <xf numFmtId="0" fontId="3" fillId="0" borderId="0" xfId="5" applyFont="1"/>
    <xf numFmtId="9" fontId="0" fillId="0" borderId="0" xfId="3" applyFont="1" applyAlignment="1">
      <alignment wrapText="1"/>
    </xf>
    <xf numFmtId="9" fontId="5" fillId="0" borderId="0" xfId="0" applyNumberFormat="1" applyFont="1"/>
    <xf numFmtId="0" fontId="0" fillId="4" borderId="0" xfId="0" applyFill="1"/>
    <xf numFmtId="1" fontId="0" fillId="0" borderId="0" xfId="3" applyNumberFormat="1" applyFont="1"/>
    <xf numFmtId="0" fontId="2" fillId="0" borderId="0" xfId="4" applyFont="1" applyFill="1" applyBorder="1" applyAlignment="1">
      <alignment horizontal="center" wrapText="1"/>
    </xf>
    <xf numFmtId="0" fontId="0" fillId="0" borderId="0" xfId="0" applyFill="1"/>
    <xf numFmtId="9" fontId="2" fillId="0" borderId="0" xfId="3" applyFont="1" applyFill="1" applyBorder="1" applyAlignment="1">
      <alignment horizontal="center" wrapText="1"/>
    </xf>
    <xf numFmtId="9" fontId="0" fillId="0" borderId="0" xfId="3" applyFont="1" applyFill="1"/>
    <xf numFmtId="9" fontId="0" fillId="0" borderId="0" xfId="0" applyNumberFormat="1" applyFill="1"/>
    <xf numFmtId="0" fontId="1" fillId="0" borderId="2" xfId="6" applyFont="1" applyFill="1" applyBorder="1" applyAlignment="1">
      <alignment horizontal="left" vertical="top" wrapText="1"/>
    </xf>
    <xf numFmtId="0" fontId="2" fillId="2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wrapText="1"/>
    </xf>
    <xf numFmtId="0" fontId="2" fillId="0" borderId="2" xfId="4" applyFont="1" applyFill="1" applyBorder="1" applyAlignment="1">
      <alignment horizontal="right" wrapText="1"/>
    </xf>
    <xf numFmtId="0" fontId="2" fillId="0" borderId="4" xfId="4" applyFont="1" applyFill="1" applyBorder="1" applyAlignment="1">
      <alignment wrapText="1"/>
    </xf>
    <xf numFmtId="0" fontId="2" fillId="0" borderId="0" xfId="4" applyFont="1" applyFill="1" applyBorder="1" applyAlignment="1">
      <alignment horizontal="right" wrapText="1"/>
    </xf>
    <xf numFmtId="9" fontId="2" fillId="0" borderId="0" xfId="3" applyFont="1" applyFill="1" applyBorder="1" applyAlignment="1">
      <alignment horizontal="right" wrapText="1"/>
    </xf>
  </cellXfs>
  <cellStyles count="7">
    <cellStyle name="Normal" xfId="0" builtinId="0"/>
    <cellStyle name="Normal 2" xfId="5"/>
    <cellStyle name="Normal_2008" xfId="1"/>
    <cellStyle name="Normal_2010" xfId="2"/>
    <cellStyle name="Normal_2012 data" xfId="4"/>
    <cellStyle name="Normal_Sheet1" xfId="6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chartsheet" Target="chartsheets/sheet18.xml"/><Relationship Id="rId26" Type="http://schemas.openxmlformats.org/officeDocument/2006/relationships/worksheet" Target="worksheets/sheet5.xml"/><Relationship Id="rId39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hartsheet" Target="chartsheets/sheet21.xml"/><Relationship Id="rId34" Type="http://schemas.openxmlformats.org/officeDocument/2006/relationships/externalLink" Target="externalLinks/externalLink1.xml"/><Relationship Id="rId42" Type="http://schemas.openxmlformats.org/officeDocument/2006/relationships/customXml" Target="../customXml/item3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chartsheet" Target="chartsheets/sheet17.xml"/><Relationship Id="rId25" Type="http://schemas.openxmlformats.org/officeDocument/2006/relationships/worksheet" Target="worksheets/sheet4.xml"/><Relationship Id="rId33" Type="http://schemas.openxmlformats.org/officeDocument/2006/relationships/worksheet" Target="worksheets/sheet12.xml"/><Relationship Id="rId38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chartsheet" Target="chartsheets/sheet20.xml"/><Relationship Id="rId29" Type="http://schemas.openxmlformats.org/officeDocument/2006/relationships/worksheet" Target="worksheets/sheet8.xml"/><Relationship Id="rId41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worksheet" Target="worksheets/sheet3.xml"/><Relationship Id="rId32" Type="http://schemas.openxmlformats.org/officeDocument/2006/relationships/worksheet" Target="worksheets/sheet11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23" Type="http://schemas.openxmlformats.org/officeDocument/2006/relationships/worksheet" Target="worksheets/sheet2.xml"/><Relationship Id="rId28" Type="http://schemas.openxmlformats.org/officeDocument/2006/relationships/worksheet" Target="worksheets/sheet7.xml"/><Relationship Id="rId36" Type="http://schemas.openxmlformats.org/officeDocument/2006/relationships/theme" Target="theme/theme1.xml"/><Relationship Id="rId10" Type="http://schemas.openxmlformats.org/officeDocument/2006/relationships/chartsheet" Target="chartsheets/sheet10.xml"/><Relationship Id="rId19" Type="http://schemas.openxmlformats.org/officeDocument/2006/relationships/chartsheet" Target="chartsheets/sheet19.xml"/><Relationship Id="rId31" Type="http://schemas.openxmlformats.org/officeDocument/2006/relationships/worksheet" Target="worksheets/sheet10.xml"/><Relationship Id="rId44" Type="http://schemas.openxmlformats.org/officeDocument/2006/relationships/customXml" Target="../customXml/item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Relationship Id="rId22" Type="http://schemas.openxmlformats.org/officeDocument/2006/relationships/worksheet" Target="worksheets/sheet1.xml"/><Relationship Id="rId27" Type="http://schemas.openxmlformats.org/officeDocument/2006/relationships/worksheet" Target="worksheets/sheet6.xml"/><Relationship Id="rId30" Type="http://schemas.openxmlformats.org/officeDocument/2006/relationships/worksheet" Target="worksheets/sheet9.xml"/><Relationship Id="rId35" Type="http://schemas.openxmlformats.org/officeDocument/2006/relationships/externalLink" Target="externalLinks/externalLink2.xml"/><Relationship Id="rId43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strRef>
              <c:f>'Class A vacancy summary'!$A$2</c:f>
              <c:strCache>
                <c:ptCount val="1"/>
                <c:pt idx="0">
                  <c:v>Croydon Metropolitan Centre</c:v>
                </c:pt>
              </c:strCache>
            </c:strRef>
          </c:tx>
          <c:cat>
            <c:numRef>
              <c:f>'Class A vacancy summary'!$D$1:$M$1</c:f>
              <c:numCache>
                <c:formatCode>General</c:formatCode>
                <c:ptCount val="10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'Class A vacancy summary'!$D$2:$M$2</c:f>
              <c:numCache>
                <c:formatCode>0%</c:formatCode>
                <c:ptCount val="10"/>
                <c:pt idx="0">
                  <c:v>0.13228079097735362</c:v>
                </c:pt>
                <c:pt idx="1">
                  <c:v>0.17593018607492777</c:v>
                </c:pt>
                <c:pt idx="2">
                  <c:v>0.15139307813248581</c:v>
                </c:pt>
                <c:pt idx="3">
                  <c:v>0.13935184247652607</c:v>
                </c:pt>
                <c:pt idx="4">
                  <c:v>0.29844194253546885</c:v>
                </c:pt>
                <c:pt idx="5">
                  <c:v>9.0155033688755146E-2</c:v>
                </c:pt>
                <c:pt idx="6">
                  <c:v>8.3678568972349487E-2</c:v>
                </c:pt>
                <c:pt idx="7">
                  <c:v>9.0066657953208729E-2</c:v>
                </c:pt>
                <c:pt idx="8">
                  <c:v>0.11314673397944237</c:v>
                </c:pt>
                <c:pt idx="9">
                  <c:v>0.12162632131427897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13-4637-AE2D-08EEE6086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981840"/>
        <c:axId val="532983800"/>
        <c:axId val="647647544"/>
      </c:line3DChart>
      <c:catAx>
        <c:axId val="5329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32983800"/>
        <c:crosses val="autoZero"/>
        <c:auto val="1"/>
        <c:lblAlgn val="ctr"/>
        <c:lblOffset val="100"/>
        <c:noMultiLvlLbl val="0"/>
      </c:catAx>
      <c:valAx>
        <c:axId val="5329838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32981840"/>
        <c:crosses val="autoZero"/>
        <c:crossBetween val="between"/>
      </c:valAx>
      <c:serAx>
        <c:axId val="647647544"/>
        <c:scaling>
          <c:orientation val="minMax"/>
        </c:scaling>
        <c:delete val="1"/>
        <c:axPos val="b"/>
        <c:majorTickMark val="out"/>
        <c:minorTickMark val="none"/>
        <c:tickLblPos val="nextTo"/>
        <c:crossAx val="532983800"/>
        <c:crosses val="autoZero"/>
      </c:ser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8"/>
          <c:order val="0"/>
          <c:tx>
            <c:strRef>
              <c:f>'Class A vacancy summary'!$A$11</c:f>
              <c:strCache>
                <c:ptCount val="1"/>
                <c:pt idx="0">
                  <c:v>Thornton Heath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summary'!$D$11:$K$11</c:f>
              <c:numCache>
                <c:formatCode>0%</c:formatCode>
                <c:ptCount val="8"/>
                <c:pt idx="0">
                  <c:v>1.2627148368993335E-2</c:v>
                </c:pt>
                <c:pt idx="1">
                  <c:v>4.5660240745768847E-2</c:v>
                </c:pt>
                <c:pt idx="2">
                  <c:v>9.0507373688974071E-3</c:v>
                </c:pt>
                <c:pt idx="3">
                  <c:v>1.9596263287877162E-2</c:v>
                </c:pt>
                <c:pt idx="4">
                  <c:v>2.5797070228349848E-2</c:v>
                </c:pt>
                <c:pt idx="5">
                  <c:v>1.4433671220802115E-2</c:v>
                </c:pt>
                <c:pt idx="6">
                  <c:v>1.1540938134627768E-2</c:v>
                </c:pt>
                <c:pt idx="7">
                  <c:v>1.8122815776335496E-2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03-459F-929B-4D4550C9D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12408"/>
        <c:axId val="649414368"/>
        <c:axId val="647651784"/>
      </c:line3DChart>
      <c:catAx>
        <c:axId val="649412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4368"/>
        <c:crosses val="autoZero"/>
        <c:auto val="1"/>
        <c:lblAlgn val="ctr"/>
        <c:lblOffset val="100"/>
        <c:noMultiLvlLbl val="0"/>
      </c:catAx>
      <c:valAx>
        <c:axId val="649414368"/>
        <c:scaling>
          <c:orientation val="minMax"/>
          <c:max val="0.28000000000000003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2408"/>
        <c:crosses val="autoZero"/>
        <c:crossBetween val="between"/>
        <c:majorUnit val="4.0000000000000008E-2"/>
      </c:valAx>
      <c:serAx>
        <c:axId val="647651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14368"/>
        <c:crosses val="autoZero"/>
      </c:serAx>
    </c:plotArea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42852272787153E-2"/>
          <c:y val="4.0172504540373258E-2"/>
          <c:w val="0.90354800268981494"/>
          <c:h val="0.87279642856907591"/>
        </c:manualLayout>
      </c:layout>
      <c:line3DChart>
        <c:grouping val="standard"/>
        <c:varyColors val="0"/>
        <c:ser>
          <c:idx val="0"/>
          <c:order val="0"/>
          <c:tx>
            <c:strRef>
              <c:f>'Class A vacancy summary'!$A$13</c:f>
              <c:strCache>
                <c:ptCount val="1"/>
                <c:pt idx="0">
                  <c:v>Brighton Road (Sanderstead Road)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summary'!$D$13:$K$13</c:f>
              <c:numCache>
                <c:formatCode>0%</c:formatCode>
                <c:ptCount val="8"/>
                <c:pt idx="0">
                  <c:v>0</c:v>
                </c:pt>
                <c:pt idx="1">
                  <c:v>0.14947888096544157</c:v>
                </c:pt>
                <c:pt idx="2">
                  <c:v>6.3168619460010192E-2</c:v>
                </c:pt>
                <c:pt idx="3">
                  <c:v>9.3945720250521919E-2</c:v>
                </c:pt>
                <c:pt idx="4">
                  <c:v>0.12642314990512335</c:v>
                </c:pt>
                <c:pt idx="5">
                  <c:v>8.1937528293345399E-2</c:v>
                </c:pt>
                <c:pt idx="6">
                  <c:v>0.12924400181077411</c:v>
                </c:pt>
                <c:pt idx="7">
                  <c:v>8.1937528293345399E-2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D70-4E6F-8ED7-AF01CFE49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04568"/>
        <c:axId val="649406528"/>
        <c:axId val="649998328"/>
      </c:line3DChart>
      <c:catAx>
        <c:axId val="649404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6528"/>
        <c:crosses val="autoZero"/>
        <c:auto val="1"/>
        <c:lblAlgn val="ctr"/>
        <c:lblOffset val="100"/>
        <c:noMultiLvlLbl val="0"/>
      </c:catAx>
      <c:valAx>
        <c:axId val="649406528"/>
        <c:scaling>
          <c:orientation val="minMax"/>
          <c:max val="0.18000000000000002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4568"/>
        <c:crosses val="autoZero"/>
        <c:crossBetween val="between"/>
        <c:majorUnit val="2.0000000000000004E-2"/>
      </c:valAx>
      <c:serAx>
        <c:axId val="649998328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06528"/>
        <c:crosses val="autoZero"/>
      </c:serAx>
    </c:plotArea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1"/>
          <c:order val="0"/>
          <c:tx>
            <c:strRef>
              <c:f>'Class A vacancy summary'!$A$14</c:f>
              <c:strCache>
                <c:ptCount val="1"/>
                <c:pt idx="0">
                  <c:v>Brighton Road (Selsdon Road)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summary'!$D$14:$K$14</c:f>
              <c:numCache>
                <c:formatCode>0%</c:formatCode>
                <c:ptCount val="8"/>
                <c:pt idx="0">
                  <c:v>0.11896745230078563</c:v>
                </c:pt>
                <c:pt idx="1">
                  <c:v>0.16852471200297287</c:v>
                </c:pt>
                <c:pt idx="2">
                  <c:v>0.14232336956521738</c:v>
                </c:pt>
                <c:pt idx="3">
                  <c:v>0.16458587088915957</c:v>
                </c:pt>
                <c:pt idx="4">
                  <c:v>0.1089047471300031</c:v>
                </c:pt>
                <c:pt idx="5">
                  <c:v>9.9094988212031332E-2</c:v>
                </c:pt>
                <c:pt idx="6">
                  <c:v>0.16348642629266238</c:v>
                </c:pt>
                <c:pt idx="7">
                  <c:v>0.15107306486616831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65-4E16-A3E5-2AD2EAFA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16328"/>
        <c:axId val="649408488"/>
        <c:axId val="649999176"/>
      </c:line3DChart>
      <c:catAx>
        <c:axId val="649416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8488"/>
        <c:crosses val="autoZero"/>
        <c:auto val="1"/>
        <c:lblAlgn val="ctr"/>
        <c:lblOffset val="100"/>
        <c:noMultiLvlLbl val="0"/>
      </c:catAx>
      <c:valAx>
        <c:axId val="649408488"/>
        <c:scaling>
          <c:orientation val="minMax"/>
          <c:max val="0.18000000000000002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6328"/>
        <c:crosses val="autoZero"/>
        <c:crossBetween val="between"/>
        <c:majorUnit val="2.0000000000000004E-2"/>
      </c:valAx>
      <c:serAx>
        <c:axId val="649999176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08488"/>
        <c:crosses val="autoZero"/>
      </c:ser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2"/>
          <c:order val="0"/>
          <c:tx>
            <c:strRef>
              <c:f>'Class A vacancy summary'!$A$15</c:f>
              <c:strCache>
                <c:ptCount val="1"/>
                <c:pt idx="0">
                  <c:v>Broad Green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summary'!$D$15:$K$15</c:f>
              <c:numCache>
                <c:formatCode>0%</c:formatCode>
                <c:ptCount val="8"/>
                <c:pt idx="0">
                  <c:v>0.13223480947476829</c:v>
                </c:pt>
                <c:pt idx="1">
                  <c:v>8.9102459683987625E-2</c:v>
                </c:pt>
                <c:pt idx="2">
                  <c:v>3.2104391052195529E-2</c:v>
                </c:pt>
                <c:pt idx="3">
                  <c:v>6.3799953260107498E-2</c:v>
                </c:pt>
                <c:pt idx="4">
                  <c:v>6.204044117647059E-2</c:v>
                </c:pt>
                <c:pt idx="5">
                  <c:v>7.4812967581047385E-2</c:v>
                </c:pt>
                <c:pt idx="6">
                  <c:v>2.2566086395873632E-2</c:v>
                </c:pt>
                <c:pt idx="7">
                  <c:v>7.4812967581047385E-2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4F-4BA8-96E0-A9F0B6EAD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04176"/>
        <c:axId val="649413192"/>
        <c:axId val="649994088"/>
      </c:line3DChart>
      <c:catAx>
        <c:axId val="64940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3192"/>
        <c:crosses val="autoZero"/>
        <c:auto val="1"/>
        <c:lblAlgn val="ctr"/>
        <c:lblOffset val="100"/>
        <c:noMultiLvlLbl val="0"/>
      </c:catAx>
      <c:valAx>
        <c:axId val="649413192"/>
        <c:scaling>
          <c:orientation val="minMax"/>
          <c:max val="0.18000000000000002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4176"/>
        <c:crosses val="autoZero"/>
        <c:crossBetween val="between"/>
        <c:majorUnit val="2.0000000000000004E-2"/>
      </c:valAx>
      <c:serAx>
        <c:axId val="649994088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13192"/>
        <c:crosses val="autoZero"/>
      </c:serAx>
    </c:plotArea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3"/>
          <c:order val="0"/>
          <c:tx>
            <c:strRef>
              <c:f>'Class A vacancy summary'!$A$16</c:f>
              <c:strCache>
                <c:ptCount val="1"/>
                <c:pt idx="0">
                  <c:v>Hamsey Green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summary'!$D$16:$K$16</c:f>
              <c:numCache>
                <c:formatCode>0%</c:formatCode>
                <c:ptCount val="8"/>
                <c:pt idx="0">
                  <c:v>3.2891623284429718E-2</c:v>
                </c:pt>
                <c:pt idx="1">
                  <c:v>0.11192617132039753</c:v>
                </c:pt>
                <c:pt idx="2">
                  <c:v>1.5049717817790917E-2</c:v>
                </c:pt>
                <c:pt idx="3">
                  <c:v>0.12019047619047619</c:v>
                </c:pt>
                <c:pt idx="4">
                  <c:v>0.02</c:v>
                </c:pt>
                <c:pt idx="5">
                  <c:v>4.410535117056856E-2</c:v>
                </c:pt>
                <c:pt idx="6">
                  <c:v>0.10153148043108338</c:v>
                </c:pt>
                <c:pt idx="7">
                  <c:v>0.1353753072414445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2F-4CC8-8769-1AA28A8A5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10056"/>
        <c:axId val="649406136"/>
        <c:axId val="650000024"/>
      </c:line3DChart>
      <c:catAx>
        <c:axId val="64941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6136"/>
        <c:crosses val="autoZero"/>
        <c:auto val="1"/>
        <c:lblAlgn val="ctr"/>
        <c:lblOffset val="100"/>
        <c:noMultiLvlLbl val="0"/>
      </c:catAx>
      <c:valAx>
        <c:axId val="649406136"/>
        <c:scaling>
          <c:orientation val="minMax"/>
          <c:max val="0.18000000000000002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0056"/>
        <c:crosses val="autoZero"/>
        <c:crossBetween val="between"/>
        <c:majorUnit val="2.0000000000000004E-2"/>
      </c:valAx>
      <c:serAx>
        <c:axId val="650000024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06136"/>
        <c:crosses val="autoZero"/>
      </c:ser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4"/>
          <c:order val="0"/>
          <c:tx>
            <c:strRef>
              <c:f>'Class A vacancy summary'!$A$17</c:f>
              <c:strCache>
                <c:ptCount val="1"/>
                <c:pt idx="0">
                  <c:v>Pollards Hill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summary'!$D$17:$K$17</c:f>
              <c:numCache>
                <c:formatCode>0%</c:formatCode>
                <c:ptCount val="8"/>
                <c:pt idx="0">
                  <c:v>0.11731591983787436</c:v>
                </c:pt>
                <c:pt idx="1">
                  <c:v>0.15343082114735659</c:v>
                </c:pt>
                <c:pt idx="2">
                  <c:v>0.14232627276105536</c:v>
                </c:pt>
                <c:pt idx="3">
                  <c:v>0.15329341317365269</c:v>
                </c:pt>
                <c:pt idx="4">
                  <c:v>5.9617781470710431E-2</c:v>
                </c:pt>
                <c:pt idx="5">
                  <c:v>1.4693877551020407E-2</c:v>
                </c:pt>
                <c:pt idx="6">
                  <c:v>0.12669491525423729</c:v>
                </c:pt>
                <c:pt idx="7">
                  <c:v>1.4693877551020407E-2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B6-4160-886D-15A479405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14760"/>
        <c:axId val="649409664"/>
        <c:axId val="649995784"/>
      </c:line3DChart>
      <c:catAx>
        <c:axId val="64941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9664"/>
        <c:crosses val="autoZero"/>
        <c:auto val="1"/>
        <c:lblAlgn val="ctr"/>
        <c:lblOffset val="100"/>
        <c:noMultiLvlLbl val="0"/>
      </c:catAx>
      <c:valAx>
        <c:axId val="649409664"/>
        <c:scaling>
          <c:orientation val="minMax"/>
          <c:max val="0.18000000000000002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4760"/>
        <c:crosses val="autoZero"/>
        <c:crossBetween val="between"/>
        <c:majorUnit val="2.0000000000000004E-2"/>
      </c:valAx>
      <c:serAx>
        <c:axId val="649995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09664"/>
        <c:crosses val="autoZero"/>
      </c:ser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5"/>
          <c:order val="0"/>
          <c:tx>
            <c:strRef>
              <c:f>'Class A vacancy summary'!$A$18</c:f>
              <c:strCache>
                <c:ptCount val="1"/>
                <c:pt idx="0">
                  <c:v>Sanderstead</c:v>
                </c:pt>
              </c:strCache>
            </c:strRef>
          </c:tx>
          <c:spPr>
            <a:ln w="25400">
              <a:noFill/>
            </a:ln>
          </c:spPr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summary'!$D$18:$K$18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3.1044214487300093E-2</c:v>
                </c:pt>
                <c:pt idx="5">
                  <c:v>1.9743027264180507E-2</c:v>
                </c:pt>
                <c:pt idx="6">
                  <c:v>0</c:v>
                </c:pt>
                <c:pt idx="7">
                  <c:v>1.9743027264180507E-2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A8-4050-BEC0-79920EA4C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15152"/>
        <c:axId val="649404960"/>
        <c:axId val="650000872"/>
      </c:line3DChart>
      <c:catAx>
        <c:axId val="64941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4960"/>
        <c:crosses val="autoZero"/>
        <c:auto val="1"/>
        <c:lblAlgn val="ctr"/>
        <c:lblOffset val="100"/>
        <c:noMultiLvlLbl val="0"/>
      </c:catAx>
      <c:valAx>
        <c:axId val="649404960"/>
        <c:scaling>
          <c:orientation val="minMax"/>
          <c:max val="0.18000000000000002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5152"/>
        <c:crosses val="autoZero"/>
        <c:crossBetween val="between"/>
        <c:majorUnit val="2.0000000000000004E-2"/>
      </c:valAx>
      <c:serAx>
        <c:axId val="650000872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04960"/>
        <c:crosses val="autoZero"/>
      </c:serAx>
    </c:plotArea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6"/>
          <c:order val="0"/>
          <c:tx>
            <c:strRef>
              <c:f>'Class A vacancy summary'!$A$19</c:f>
              <c:strCache>
                <c:ptCount val="1"/>
                <c:pt idx="0">
                  <c:v>Shirley</c:v>
                </c:pt>
              </c:strCache>
            </c:strRef>
          </c:tx>
          <c:spPr>
            <a:ln w="25400">
              <a:noFill/>
            </a:ln>
          </c:spPr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summary'!$D$19:$K$19</c:f>
              <c:numCache>
                <c:formatCode>0%</c:formatCode>
                <c:ptCount val="8"/>
                <c:pt idx="0">
                  <c:v>6.6572902015939989E-2</c:v>
                </c:pt>
                <c:pt idx="1">
                  <c:v>9.0118224403301361E-2</c:v>
                </c:pt>
                <c:pt idx="2">
                  <c:v>4.2130097741826758E-2</c:v>
                </c:pt>
                <c:pt idx="3">
                  <c:v>4.1524701873935262E-2</c:v>
                </c:pt>
                <c:pt idx="4">
                  <c:v>5.1882460973370063E-2</c:v>
                </c:pt>
                <c:pt idx="5">
                  <c:v>3.0744705078569801E-2</c:v>
                </c:pt>
                <c:pt idx="6">
                  <c:v>3.344170924291686E-2</c:v>
                </c:pt>
                <c:pt idx="7">
                  <c:v>3.0744705078569801E-2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F-493B-8B5E-61760DB3D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06920"/>
        <c:axId val="649407312"/>
        <c:axId val="649994512"/>
      </c:line3DChart>
      <c:catAx>
        <c:axId val="649406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7312"/>
        <c:crosses val="autoZero"/>
        <c:auto val="1"/>
        <c:lblAlgn val="ctr"/>
        <c:lblOffset val="100"/>
        <c:noMultiLvlLbl val="0"/>
      </c:catAx>
      <c:valAx>
        <c:axId val="649407312"/>
        <c:scaling>
          <c:orientation val="minMax"/>
          <c:max val="0.18000000000000002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6920"/>
        <c:crosses val="autoZero"/>
        <c:crossBetween val="between"/>
        <c:majorUnit val="2.0000000000000004E-2"/>
      </c:valAx>
      <c:serAx>
        <c:axId val="64999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07312"/>
        <c:crosses val="autoZero"/>
      </c:serAx>
    </c:plotArea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7"/>
          <c:order val="0"/>
          <c:tx>
            <c:strRef>
              <c:f>'Class A vacancy summary'!$A$20</c:f>
              <c:strCache>
                <c:ptCount val="1"/>
                <c:pt idx="0">
                  <c:v>Thornton Heath Pond</c:v>
                </c:pt>
              </c:strCache>
            </c:strRef>
          </c:tx>
          <c:spPr>
            <a:ln w="25400">
              <a:noFill/>
            </a:ln>
          </c:spPr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summary'!$D$20:$K$20</c:f>
              <c:numCache>
                <c:formatCode>0%</c:formatCode>
                <c:ptCount val="8"/>
                <c:pt idx="0">
                  <c:v>7.1905854193677066E-2</c:v>
                </c:pt>
                <c:pt idx="1">
                  <c:v>0.12812030075187969</c:v>
                </c:pt>
                <c:pt idx="2">
                  <c:v>3.1542631838344014E-2</c:v>
                </c:pt>
                <c:pt idx="3">
                  <c:v>2.1203645222412703E-2</c:v>
                </c:pt>
                <c:pt idx="4">
                  <c:v>4.0495154015929374E-2</c:v>
                </c:pt>
                <c:pt idx="5">
                  <c:v>6.0926798897091523E-2</c:v>
                </c:pt>
                <c:pt idx="6">
                  <c:v>8.2088224831020989E-2</c:v>
                </c:pt>
                <c:pt idx="7">
                  <c:v>6.0926798897091523E-2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69-490D-A53B-81C504CA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11624"/>
        <c:axId val="649407704"/>
        <c:axId val="649994936"/>
      </c:line3DChart>
      <c:catAx>
        <c:axId val="649411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7704"/>
        <c:crosses val="autoZero"/>
        <c:auto val="1"/>
        <c:lblAlgn val="ctr"/>
        <c:lblOffset val="100"/>
        <c:noMultiLvlLbl val="0"/>
      </c:catAx>
      <c:valAx>
        <c:axId val="649407704"/>
        <c:scaling>
          <c:orientation val="minMax"/>
          <c:max val="0.18000000000000002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1624"/>
        <c:crosses val="autoZero"/>
        <c:crossBetween val="between"/>
        <c:majorUnit val="2.0000000000000004E-2"/>
      </c:valAx>
      <c:serAx>
        <c:axId val="649994936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07704"/>
        <c:crosses val="autoZero"/>
      </c:serAx>
    </c:plotArea>
    <c:plotVisOnly val="1"/>
    <c:dispBlanksAs val="gap"/>
    <c:showDLblsOverMax val="0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7"/>
          <c:order val="0"/>
          <c:tx>
            <c:strRef>
              <c:f>'Class A vacancy summary'!$A$21</c:f>
              <c:strCache>
                <c:ptCount val="1"/>
                <c:pt idx="0">
                  <c:v>District Centre average</c:v>
                </c:pt>
              </c:strCache>
            </c:strRef>
          </c:tx>
          <c:spPr>
            <a:ln w="25400">
              <a:noFill/>
            </a:ln>
          </c:spPr>
          <c:cat>
            <c:numRef>
              <c:f>'Class A vacancy summary'!$D$1:$M$1</c:f>
              <c:numCache>
                <c:formatCode>General</c:formatCode>
                <c:ptCount val="10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'Class A vacancy summary'!$D$21:$M$21</c:f>
              <c:numCache>
                <c:formatCode>0%</c:formatCode>
                <c:ptCount val="10"/>
                <c:pt idx="0">
                  <c:v>8.879215454494524E-2</c:v>
                </c:pt>
                <c:pt idx="1">
                  <c:v>0.11814666810697282</c:v>
                </c:pt>
                <c:pt idx="2">
                  <c:v>8.0665071141822281E-2</c:v>
                </c:pt>
                <c:pt idx="3">
                  <c:v>6.3570022793664915E-2</c:v>
                </c:pt>
                <c:pt idx="4">
                  <c:v>7.4939190550944945E-2</c:v>
                </c:pt>
                <c:pt idx="5">
                  <c:v>7.3849720346317663E-2</c:v>
                </c:pt>
                <c:pt idx="6">
                  <c:v>9.9083983473884571E-2</c:v>
                </c:pt>
                <c:pt idx="7">
                  <c:v>7.6170483785349283E-2</c:v>
                </c:pt>
                <c:pt idx="8">
                  <c:v>8.0729053947033627E-2</c:v>
                </c:pt>
                <c:pt idx="9">
                  <c:v>8.8714651596597083E-2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DA-4CBD-A80B-B76DAC4AB835}"/>
            </c:ext>
          </c:extLst>
        </c:ser>
        <c:ser>
          <c:idx val="0"/>
          <c:order val="1"/>
          <c:tx>
            <c:strRef>
              <c:f>'Class A vacancy summary'!$A$22</c:f>
              <c:strCache>
                <c:ptCount val="1"/>
                <c:pt idx="0">
                  <c:v>Local Centre average</c:v>
                </c:pt>
              </c:strCache>
            </c:strRef>
          </c:tx>
          <c:spPr>
            <a:ln w="25400">
              <a:noFill/>
            </a:ln>
          </c:spPr>
          <c:cat>
            <c:numRef>
              <c:f>'Class A vacancy summary'!$D$1:$M$1</c:f>
              <c:numCache>
                <c:formatCode>General</c:formatCode>
                <c:ptCount val="10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'Class A vacancy summary'!$D$22:$M$22</c:f>
              <c:numCache>
                <c:formatCode>0%</c:formatCode>
                <c:ptCount val="10"/>
                <c:pt idx="0">
                  <c:v>6.7486070138434384E-2</c:v>
                </c:pt>
                <c:pt idx="1">
                  <c:v>0.11133769628441714</c:v>
                </c:pt>
                <c:pt idx="2">
                  <c:v>5.8580637529555016E-2</c:v>
                </c:pt>
                <c:pt idx="3">
                  <c:v>8.2317972607533235E-2</c:v>
                </c:pt>
                <c:pt idx="4">
                  <c:v>6.2550993644863384E-2</c:v>
                </c:pt>
                <c:pt idx="5">
                  <c:v>5.3257405505981868E-2</c:v>
                </c:pt>
                <c:pt idx="6">
                  <c:v>8.2381605532321087E-2</c:v>
                </c:pt>
                <c:pt idx="7">
                  <c:v>7.1163409596608482E-2</c:v>
                </c:pt>
                <c:pt idx="8">
                  <c:v>8.6321292737508867E-2</c:v>
                </c:pt>
                <c:pt idx="9">
                  <c:v>8.8875429417244051E-2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DA-4CBD-A80B-B76DAC4AB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5244840"/>
        <c:axId val="655241312"/>
        <c:axId val="649997904"/>
      </c:line3DChart>
      <c:catAx>
        <c:axId val="6552448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55241312"/>
        <c:crosses val="autoZero"/>
        <c:auto val="1"/>
        <c:lblAlgn val="ctr"/>
        <c:lblOffset val="100"/>
        <c:noMultiLvlLbl val="0"/>
      </c:catAx>
      <c:valAx>
        <c:axId val="655241312"/>
        <c:scaling>
          <c:orientation val="minMax"/>
          <c:max val="0.1400000000000000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55244840"/>
        <c:crosses val="autoZero"/>
        <c:crossBetween val="between"/>
        <c:majorUnit val="2.0000000000000004E-2"/>
      </c:valAx>
      <c:serAx>
        <c:axId val="649997904"/>
        <c:scaling>
          <c:orientation val="minMax"/>
        </c:scaling>
        <c:delete val="1"/>
        <c:axPos val="b"/>
        <c:majorTickMark val="out"/>
        <c:minorTickMark val="none"/>
        <c:tickLblPos val="nextTo"/>
        <c:crossAx val="655241312"/>
        <c:crosses val="autoZero"/>
      </c:serAx>
    </c:plotArea>
    <c:legend>
      <c:legendPos val="b"/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strRef>
              <c:f>'Class A vacancy summary'!$A$3</c:f>
              <c:strCache>
                <c:ptCount val="1"/>
                <c:pt idx="0">
                  <c:v>Addiscombe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summary'!$D$3:$K$3</c:f>
              <c:numCache>
                <c:formatCode>0%</c:formatCode>
                <c:ptCount val="8"/>
                <c:pt idx="0">
                  <c:v>0.11424984306340238</c:v>
                </c:pt>
                <c:pt idx="1">
                  <c:v>0.26443367122080214</c:v>
                </c:pt>
                <c:pt idx="2">
                  <c:v>8.103102330606575E-2</c:v>
                </c:pt>
                <c:pt idx="3">
                  <c:v>4.9970103356965917E-2</c:v>
                </c:pt>
                <c:pt idx="4">
                  <c:v>3.3509394752792451E-2</c:v>
                </c:pt>
                <c:pt idx="5">
                  <c:v>6.2793677915420759E-2</c:v>
                </c:pt>
                <c:pt idx="6">
                  <c:v>6.1838681699913273E-2</c:v>
                </c:pt>
                <c:pt idx="7">
                  <c:v>6.2793677915420759E-2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21-4B0A-98A2-3A2F1DA97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984584"/>
        <c:axId val="532980664"/>
        <c:axId val="647652632"/>
      </c:line3DChart>
      <c:catAx>
        <c:axId val="532984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32980664"/>
        <c:crosses val="autoZero"/>
        <c:auto val="1"/>
        <c:lblAlgn val="ctr"/>
        <c:lblOffset val="100"/>
        <c:noMultiLvlLbl val="0"/>
      </c:catAx>
      <c:valAx>
        <c:axId val="5329806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32984584"/>
        <c:crosses val="autoZero"/>
        <c:crossBetween val="between"/>
        <c:majorUnit val="4.0000000000000008E-2"/>
      </c:valAx>
      <c:serAx>
        <c:axId val="647652632"/>
        <c:scaling>
          <c:orientation val="minMax"/>
        </c:scaling>
        <c:delete val="1"/>
        <c:axPos val="b"/>
        <c:majorTickMark val="out"/>
        <c:minorTickMark val="none"/>
        <c:tickLblPos val="nextTo"/>
        <c:crossAx val="532980664"/>
        <c:crosses val="autoZero"/>
      </c:serAx>
    </c:plotArea>
    <c:plotVisOnly val="1"/>
    <c:dispBlanksAs val="gap"/>
    <c:showDLblsOverMax val="0"/>
  </c:char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stockChart>
        <c:ser>
          <c:idx val="0"/>
          <c:order val="0"/>
          <c:tx>
            <c:strRef>
              <c:f>'Class A vacancy summary'!$N$1</c:f>
              <c:strCache>
                <c:ptCount val="1"/>
                <c:pt idx="0">
                  <c:v>2017 vacancy rate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'Class A vacancy summary'!$A$3:$A$11</c:f>
              <c:strCache>
                <c:ptCount val="9"/>
                <c:pt idx="0">
                  <c:v>Addiscombe</c:v>
                </c:pt>
                <c:pt idx="1">
                  <c:v>Coulsdon</c:v>
                </c:pt>
                <c:pt idx="2">
                  <c:v>Crystal Palace</c:v>
                </c:pt>
                <c:pt idx="3">
                  <c:v>New Addington</c:v>
                </c:pt>
                <c:pt idx="4">
                  <c:v>Norbury</c:v>
                </c:pt>
                <c:pt idx="5">
                  <c:v>Purley</c:v>
                </c:pt>
                <c:pt idx="6">
                  <c:v>Selsdon</c:v>
                </c:pt>
                <c:pt idx="7">
                  <c:v>South Norwood</c:v>
                </c:pt>
                <c:pt idx="8">
                  <c:v>Thornton Heath</c:v>
                </c:pt>
              </c:strCache>
            </c:strRef>
          </c:cat>
          <c:val>
            <c:numRef>
              <c:f>'Class A vacancy summary'!$N$3:$N$11</c:f>
              <c:numCache>
                <c:formatCode>0%</c:formatCode>
                <c:ptCount val="9"/>
                <c:pt idx="0">
                  <c:v>2.6142674070909866E-2</c:v>
                </c:pt>
                <c:pt idx="1">
                  <c:v>9.482260858407647E-2</c:v>
                </c:pt>
                <c:pt idx="2">
                  <c:v>6.3008022100621577E-2</c:v>
                </c:pt>
                <c:pt idx="3">
                  <c:v>5.5494865632510375E-2</c:v>
                </c:pt>
                <c:pt idx="4">
                  <c:v>2.6120114394661581E-2</c:v>
                </c:pt>
                <c:pt idx="5">
                  <c:v>0.17927485656828532</c:v>
                </c:pt>
                <c:pt idx="6">
                  <c:v>2.4614961496149616E-2</c:v>
                </c:pt>
                <c:pt idx="7">
                  <c:v>0.21092382794510453</c:v>
                </c:pt>
                <c:pt idx="8">
                  <c:v>4.61595547309833E-2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2D7-481F-A09B-F6A94650BCCF}"/>
            </c:ext>
          </c:extLst>
        </c:ser>
        <c:ser>
          <c:idx val="1"/>
          <c:order val="1"/>
          <c:tx>
            <c:strRef>
              <c:f>'Class A vacancy summary'!$O$1</c:f>
              <c:strCache>
                <c:ptCount val="1"/>
                <c:pt idx="0">
                  <c:v>Highest vacancy rate (2008-2018)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'Class A vacancy summary'!$A$3:$A$11</c:f>
              <c:strCache>
                <c:ptCount val="9"/>
                <c:pt idx="0">
                  <c:v>Addiscombe</c:v>
                </c:pt>
                <c:pt idx="1">
                  <c:v>Coulsdon</c:v>
                </c:pt>
                <c:pt idx="2">
                  <c:v>Crystal Palace</c:v>
                </c:pt>
                <c:pt idx="3">
                  <c:v>New Addington</c:v>
                </c:pt>
                <c:pt idx="4">
                  <c:v>Norbury</c:v>
                </c:pt>
                <c:pt idx="5">
                  <c:v>Purley</c:v>
                </c:pt>
                <c:pt idx="6">
                  <c:v>Selsdon</c:v>
                </c:pt>
                <c:pt idx="7">
                  <c:v>South Norwood</c:v>
                </c:pt>
                <c:pt idx="8">
                  <c:v>Thornton Heath</c:v>
                </c:pt>
              </c:strCache>
            </c:strRef>
          </c:cat>
          <c:val>
            <c:numRef>
              <c:f>'Class A vacancy summary'!$O$3:$O$11</c:f>
              <c:numCache>
                <c:formatCode>0%</c:formatCode>
                <c:ptCount val="9"/>
                <c:pt idx="0">
                  <c:v>0.26443367122080214</c:v>
                </c:pt>
                <c:pt idx="1">
                  <c:v>0.12151898734177215</c:v>
                </c:pt>
                <c:pt idx="2">
                  <c:v>0.11437995424801831</c:v>
                </c:pt>
                <c:pt idx="3">
                  <c:v>9.0008372871895059E-2</c:v>
                </c:pt>
                <c:pt idx="4">
                  <c:v>9.6454189347306304E-2</c:v>
                </c:pt>
                <c:pt idx="5">
                  <c:v>0.23325885300291149</c:v>
                </c:pt>
                <c:pt idx="6">
                  <c:v>9.5735900962861067E-2</c:v>
                </c:pt>
                <c:pt idx="7">
                  <c:v>0.38223583460949462</c:v>
                </c:pt>
                <c:pt idx="8">
                  <c:v>4.61595547309833E-2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D7-481F-A09B-F6A94650BCCF}"/>
            </c:ext>
          </c:extLst>
        </c:ser>
        <c:ser>
          <c:idx val="2"/>
          <c:order val="2"/>
          <c:tx>
            <c:strRef>
              <c:f>'Class A vacancy summary'!$P$1</c:f>
              <c:strCache>
                <c:ptCount val="1"/>
                <c:pt idx="0">
                  <c:v>Lowest vacancy rate (2008-2018)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'Class A vacancy summary'!$A$3:$A$11</c:f>
              <c:strCache>
                <c:ptCount val="9"/>
                <c:pt idx="0">
                  <c:v>Addiscombe</c:v>
                </c:pt>
                <c:pt idx="1">
                  <c:v>Coulsdon</c:v>
                </c:pt>
                <c:pt idx="2">
                  <c:v>Crystal Palace</c:v>
                </c:pt>
                <c:pt idx="3">
                  <c:v>New Addington</c:v>
                </c:pt>
                <c:pt idx="4">
                  <c:v>Norbury</c:v>
                </c:pt>
                <c:pt idx="5">
                  <c:v>Purley</c:v>
                </c:pt>
                <c:pt idx="6">
                  <c:v>Selsdon</c:v>
                </c:pt>
                <c:pt idx="7">
                  <c:v>South Norwood</c:v>
                </c:pt>
                <c:pt idx="8">
                  <c:v>Thornton Heath</c:v>
                </c:pt>
              </c:strCache>
            </c:strRef>
          </c:cat>
          <c:val>
            <c:numRef>
              <c:f>'Class A vacancy summary'!$P$3:$P$11</c:f>
              <c:numCache>
                <c:formatCode>0%</c:formatCode>
                <c:ptCount val="9"/>
                <c:pt idx="0">
                  <c:v>2.6142674070909866E-2</c:v>
                </c:pt>
                <c:pt idx="1">
                  <c:v>5.9097564222015175E-2</c:v>
                </c:pt>
                <c:pt idx="2">
                  <c:v>4.007696901333687E-2</c:v>
                </c:pt>
                <c:pt idx="3">
                  <c:v>3.4739454094292806E-2</c:v>
                </c:pt>
                <c:pt idx="4">
                  <c:v>2.6120114394661581E-2</c:v>
                </c:pt>
                <c:pt idx="5">
                  <c:v>0.13196828510707864</c:v>
                </c:pt>
                <c:pt idx="6">
                  <c:v>1.8151815181518153E-2</c:v>
                </c:pt>
                <c:pt idx="7">
                  <c:v>3.7454733574754269E-2</c:v>
                </c:pt>
                <c:pt idx="8">
                  <c:v>9.0507373688974071E-3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2D7-481F-A09B-F6A94650BCCF}"/>
            </c:ext>
          </c:extLst>
        </c:ser>
        <c:ser>
          <c:idx val="3"/>
          <c:order val="3"/>
          <c:tx>
            <c:strRef>
              <c:f>'Class A vacancy summary'!$Q$1</c:f>
              <c:strCache>
                <c:ptCount val="1"/>
                <c:pt idx="0">
                  <c:v>2018 vacancy rate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'Class A vacancy summary'!$A$3:$A$11</c:f>
              <c:strCache>
                <c:ptCount val="9"/>
                <c:pt idx="0">
                  <c:v>Addiscombe</c:v>
                </c:pt>
                <c:pt idx="1">
                  <c:v>Coulsdon</c:v>
                </c:pt>
                <c:pt idx="2">
                  <c:v>Crystal Palace</c:v>
                </c:pt>
                <c:pt idx="3">
                  <c:v>New Addington</c:v>
                </c:pt>
                <c:pt idx="4">
                  <c:v>Norbury</c:v>
                </c:pt>
                <c:pt idx="5">
                  <c:v>Purley</c:v>
                </c:pt>
                <c:pt idx="6">
                  <c:v>Selsdon</c:v>
                </c:pt>
                <c:pt idx="7">
                  <c:v>South Norwood</c:v>
                </c:pt>
                <c:pt idx="8">
                  <c:v>Thornton Heath</c:v>
                </c:pt>
              </c:strCache>
            </c:strRef>
          </c:cat>
          <c:val>
            <c:numRef>
              <c:f>'Class A vacancy summary'!$Q$3:$Q$11</c:f>
              <c:numCache>
                <c:formatCode>0%</c:formatCode>
                <c:ptCount val="9"/>
                <c:pt idx="0">
                  <c:v>6.2823230182280629E-2</c:v>
                </c:pt>
                <c:pt idx="1">
                  <c:v>0.1240332915960816</c:v>
                </c:pt>
                <c:pt idx="2">
                  <c:v>6.5714571057625085E-2</c:v>
                </c:pt>
                <c:pt idx="3">
                  <c:v>5.5312954876273655E-2</c:v>
                </c:pt>
                <c:pt idx="4">
                  <c:v>5.5142586836058924E-2</c:v>
                </c:pt>
                <c:pt idx="5">
                  <c:v>8.1696672122204037E-2</c:v>
                </c:pt>
                <c:pt idx="6">
                  <c:v>4.5654565456545657E-2</c:v>
                </c:pt>
                <c:pt idx="7">
                  <c:v>0.25416703412999381</c:v>
                </c:pt>
                <c:pt idx="8">
                  <c:v>5.3886958112310222E-2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2D7-481F-A09B-F6A94650B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solidFill>
                <a:schemeClr val="accent2">
                  <a:lumMod val="75000"/>
                </a:schemeClr>
              </a:solidFill>
            </c:spPr>
          </c:upBars>
          <c:downBars>
            <c:spPr>
              <a:solidFill>
                <a:srgbClr val="92D050"/>
              </a:solidFill>
            </c:spPr>
          </c:downBars>
        </c:upDownBars>
        <c:axId val="655233864"/>
        <c:axId val="655233472"/>
      </c:stockChart>
      <c:catAx>
        <c:axId val="655233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55233472"/>
        <c:crosses val="autoZero"/>
        <c:auto val="1"/>
        <c:lblAlgn val="ctr"/>
        <c:lblOffset val="100"/>
        <c:noMultiLvlLbl val="0"/>
      </c:catAx>
      <c:valAx>
        <c:axId val="6552334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55233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</c:spPr>
      </c:dTable>
    </c:plotArea>
    <c:plotVisOnly val="1"/>
    <c:dispBlanksAs val="gap"/>
    <c:showDLblsOverMax val="0"/>
  </c:char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88559675468891"/>
          <c:y val="1.2328322596039132E-2"/>
          <c:w val="0.75264252150847966"/>
          <c:h val="0.73653400143163927"/>
        </c:manualLayout>
      </c:layout>
      <c:stockChart>
        <c:ser>
          <c:idx val="0"/>
          <c:order val="0"/>
          <c:tx>
            <c:strRef>
              <c:f>'Class A vacancy summary'!$N$1</c:f>
              <c:strCache>
                <c:ptCount val="1"/>
                <c:pt idx="0">
                  <c:v>2017 vacancy rate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'Class A vacancy summary'!$A$12:$A$20</c:f>
              <c:strCache>
                <c:ptCount val="9"/>
                <c:pt idx="0">
                  <c:v>Beulah Road</c:v>
                </c:pt>
                <c:pt idx="1">
                  <c:v>Brighton Road (Sanderstead Road)</c:v>
                </c:pt>
                <c:pt idx="2">
                  <c:v>Brighton Road (Selsdon Road)</c:v>
                </c:pt>
                <c:pt idx="3">
                  <c:v>Broad Green</c:v>
                </c:pt>
                <c:pt idx="4">
                  <c:v>Hamsey Green</c:v>
                </c:pt>
                <c:pt idx="5">
                  <c:v>Pollards Hill</c:v>
                </c:pt>
                <c:pt idx="6">
                  <c:v>Sanderstead</c:v>
                </c:pt>
                <c:pt idx="7">
                  <c:v>Shirley</c:v>
                </c:pt>
                <c:pt idx="8">
                  <c:v>Thornton Heath Pond</c:v>
                </c:pt>
              </c:strCache>
            </c:strRef>
          </c:cat>
          <c:val>
            <c:numRef>
              <c:f>'Class A vacancy summary'!$N$12:$N$20</c:f>
              <c:numCache>
                <c:formatCode>0%</c:formatCode>
                <c:ptCount val="9"/>
                <c:pt idx="0">
                  <c:v>7.9812206572769953E-2</c:v>
                </c:pt>
                <c:pt idx="1">
                  <c:v>0.11324687355257064</c:v>
                </c:pt>
                <c:pt idx="2">
                  <c:v>0.1184455187802157</c:v>
                </c:pt>
                <c:pt idx="3">
                  <c:v>9.657673996826116E-2</c:v>
                </c:pt>
                <c:pt idx="4">
                  <c:v>0.10720363017583664</c:v>
                </c:pt>
                <c:pt idx="5">
                  <c:v>8.8587921847246898E-2</c:v>
                </c:pt>
                <c:pt idx="6">
                  <c:v>1.3983840894965818E-2</c:v>
                </c:pt>
                <c:pt idx="7">
                  <c:v>8.5236264978521367E-2</c:v>
                </c:pt>
                <c:pt idx="8">
                  <c:v>6.7289551702452613E-2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28-40C7-8605-20C534289767}"/>
            </c:ext>
          </c:extLst>
        </c:ser>
        <c:ser>
          <c:idx val="1"/>
          <c:order val="1"/>
          <c:tx>
            <c:strRef>
              <c:f>'Class A vacancy summary'!$O$1</c:f>
              <c:strCache>
                <c:ptCount val="1"/>
                <c:pt idx="0">
                  <c:v>Highest vacancy rate (2008-2018)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'Class A vacancy summary'!$A$12:$A$20</c:f>
              <c:strCache>
                <c:ptCount val="9"/>
                <c:pt idx="0">
                  <c:v>Beulah Road</c:v>
                </c:pt>
                <c:pt idx="1">
                  <c:v>Brighton Road (Sanderstead Road)</c:v>
                </c:pt>
                <c:pt idx="2">
                  <c:v>Brighton Road (Selsdon Road)</c:v>
                </c:pt>
                <c:pt idx="3">
                  <c:v>Broad Green</c:v>
                </c:pt>
                <c:pt idx="4">
                  <c:v>Hamsey Green</c:v>
                </c:pt>
                <c:pt idx="5">
                  <c:v>Pollards Hill</c:v>
                </c:pt>
                <c:pt idx="6">
                  <c:v>Sanderstead</c:v>
                </c:pt>
                <c:pt idx="7">
                  <c:v>Shirley</c:v>
                </c:pt>
                <c:pt idx="8">
                  <c:v>Thornton Heath Pond</c:v>
                </c:pt>
              </c:strCache>
            </c:strRef>
          </c:cat>
          <c:val>
            <c:numRef>
              <c:f>'Class A vacancy summary'!$O$12:$O$20</c:f>
              <c:numCache>
                <c:formatCode>0%</c:formatCode>
                <c:ptCount val="9"/>
                <c:pt idx="0">
                  <c:v>7.9812206572769953E-2</c:v>
                </c:pt>
                <c:pt idx="1">
                  <c:v>0.14947888096544157</c:v>
                </c:pt>
                <c:pt idx="2">
                  <c:v>0.16852471200297287</c:v>
                </c:pt>
                <c:pt idx="3">
                  <c:v>0.13223480947476829</c:v>
                </c:pt>
                <c:pt idx="4">
                  <c:v>0.1353753072414445</c:v>
                </c:pt>
                <c:pt idx="5">
                  <c:v>0.15343082114735659</c:v>
                </c:pt>
                <c:pt idx="6">
                  <c:v>3.1044214487300093E-2</c:v>
                </c:pt>
                <c:pt idx="7">
                  <c:v>9.0118224403301361E-2</c:v>
                </c:pt>
                <c:pt idx="8">
                  <c:v>0.12812030075187969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28-40C7-8605-20C534289767}"/>
            </c:ext>
          </c:extLst>
        </c:ser>
        <c:ser>
          <c:idx val="2"/>
          <c:order val="2"/>
          <c:tx>
            <c:strRef>
              <c:f>'Class A vacancy summary'!$P$1</c:f>
              <c:strCache>
                <c:ptCount val="1"/>
                <c:pt idx="0">
                  <c:v>Lowest vacancy rate (2008-2018)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'Class A vacancy summary'!$A$12:$A$20</c:f>
              <c:strCache>
                <c:ptCount val="9"/>
                <c:pt idx="0">
                  <c:v>Beulah Road</c:v>
                </c:pt>
                <c:pt idx="1">
                  <c:v>Brighton Road (Sanderstead Road)</c:v>
                </c:pt>
                <c:pt idx="2">
                  <c:v>Brighton Road (Selsdon Road)</c:v>
                </c:pt>
                <c:pt idx="3">
                  <c:v>Broad Green</c:v>
                </c:pt>
                <c:pt idx="4">
                  <c:v>Hamsey Green</c:v>
                </c:pt>
                <c:pt idx="5">
                  <c:v>Pollards Hill</c:v>
                </c:pt>
                <c:pt idx="6">
                  <c:v>Sanderstead</c:v>
                </c:pt>
                <c:pt idx="7">
                  <c:v>Shirley</c:v>
                </c:pt>
                <c:pt idx="8">
                  <c:v>Thornton Heath Pond</c:v>
                </c:pt>
              </c:strCache>
            </c:strRef>
          </c:cat>
          <c:val>
            <c:numRef>
              <c:f>'Class A vacancy summary'!$P$12:$P$20</c:f>
              <c:numCache>
                <c:formatCode>0%</c:formatCode>
                <c:ptCount val="9"/>
                <c:pt idx="0">
                  <c:v>7.9812206572769953E-2</c:v>
                </c:pt>
                <c:pt idx="1">
                  <c:v>0</c:v>
                </c:pt>
                <c:pt idx="2">
                  <c:v>9.9094988212031332E-2</c:v>
                </c:pt>
                <c:pt idx="3">
                  <c:v>2.2566086395873632E-2</c:v>
                </c:pt>
                <c:pt idx="4">
                  <c:v>1.5049717817790917E-2</c:v>
                </c:pt>
                <c:pt idx="5">
                  <c:v>1.4693877551020407E-2</c:v>
                </c:pt>
                <c:pt idx="6">
                  <c:v>0</c:v>
                </c:pt>
                <c:pt idx="7">
                  <c:v>3.0744705078569801E-2</c:v>
                </c:pt>
                <c:pt idx="8">
                  <c:v>2.1203645222412703E-2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528-40C7-8605-20C534289767}"/>
            </c:ext>
          </c:extLst>
        </c:ser>
        <c:ser>
          <c:idx val="3"/>
          <c:order val="3"/>
          <c:tx>
            <c:strRef>
              <c:f>'Class A vacancy summary'!$Q$1</c:f>
              <c:strCache>
                <c:ptCount val="1"/>
                <c:pt idx="0">
                  <c:v>2018 vacancy rate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'Class A vacancy summary'!$A$12:$A$20</c:f>
              <c:strCache>
                <c:ptCount val="9"/>
                <c:pt idx="0">
                  <c:v>Beulah Road</c:v>
                </c:pt>
                <c:pt idx="1">
                  <c:v>Brighton Road (Sanderstead Road)</c:v>
                </c:pt>
                <c:pt idx="2">
                  <c:v>Brighton Road (Selsdon Road)</c:v>
                </c:pt>
                <c:pt idx="3">
                  <c:v>Broad Green</c:v>
                </c:pt>
                <c:pt idx="4">
                  <c:v>Hamsey Green</c:v>
                </c:pt>
                <c:pt idx="5">
                  <c:v>Pollards Hill</c:v>
                </c:pt>
                <c:pt idx="6">
                  <c:v>Sanderstead</c:v>
                </c:pt>
                <c:pt idx="7">
                  <c:v>Shirley</c:v>
                </c:pt>
                <c:pt idx="8">
                  <c:v>Thornton Heath Pond</c:v>
                </c:pt>
              </c:strCache>
            </c:strRef>
          </c:cat>
          <c:val>
            <c:numRef>
              <c:f>'Class A vacancy summary'!$Q$12:$Q$20</c:f>
              <c:numCache>
                <c:formatCode>0%</c:formatCode>
                <c:ptCount val="9"/>
                <c:pt idx="0">
                  <c:v>8.1519419547588567E-2</c:v>
                </c:pt>
                <c:pt idx="1">
                  <c:v>0.11560283687943262</c:v>
                </c:pt>
                <c:pt idx="2">
                  <c:v>8.2741158212856325E-2</c:v>
                </c:pt>
                <c:pt idx="3">
                  <c:v>7.6904415332362933E-2</c:v>
                </c:pt>
                <c:pt idx="4">
                  <c:v>0.10720363017583664</c:v>
                </c:pt>
                <c:pt idx="5">
                  <c:v>0.17247658688865763</c:v>
                </c:pt>
                <c:pt idx="6">
                  <c:v>1.3983840894965818E-2</c:v>
                </c:pt>
                <c:pt idx="7">
                  <c:v>5.3057099545224862E-2</c:v>
                </c:pt>
                <c:pt idx="8">
                  <c:v>8.9033867408615561E-2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528-40C7-8605-20C534289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solidFill>
                <a:schemeClr val="accent2">
                  <a:lumMod val="75000"/>
                </a:schemeClr>
              </a:solidFill>
            </c:spPr>
          </c:upBars>
          <c:downBars>
            <c:spPr>
              <a:solidFill>
                <a:srgbClr val="92D050"/>
              </a:solidFill>
            </c:spPr>
          </c:downBars>
        </c:upDownBars>
        <c:axId val="655237392"/>
        <c:axId val="655238568"/>
      </c:stockChart>
      <c:catAx>
        <c:axId val="65523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5238568"/>
        <c:crosses val="autoZero"/>
        <c:auto val="1"/>
        <c:lblAlgn val="ctr"/>
        <c:lblOffset val="100"/>
        <c:noMultiLvlLbl val="0"/>
      </c:catAx>
      <c:valAx>
        <c:axId val="6552385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5523739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599670645001753E-2"/>
          <c:y val="2.7351755248684665E-2"/>
          <c:w val="0.93981619741340294"/>
          <c:h val="0.88352567476501054"/>
        </c:manualLayout>
      </c:layout>
      <c:line3DChart>
        <c:grouping val="standard"/>
        <c:varyColors val="0"/>
        <c:ser>
          <c:idx val="1"/>
          <c:order val="0"/>
          <c:tx>
            <c:strRef>
              <c:f>'Class A vacancy summary'!$A$4</c:f>
              <c:strCache>
                <c:ptCount val="1"/>
                <c:pt idx="0">
                  <c:v>Coulsdon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summary'!$D$4:$K$4</c:f>
              <c:numCache>
                <c:formatCode>0%</c:formatCode>
                <c:ptCount val="8"/>
                <c:pt idx="0">
                  <c:v>0.12151898734177215</c:v>
                </c:pt>
                <c:pt idx="1">
                  <c:v>9.9205242610150582E-2</c:v>
                </c:pt>
                <c:pt idx="2">
                  <c:v>6.7411647133642227E-2</c:v>
                </c:pt>
                <c:pt idx="3">
                  <c:v>5.9097564222015175E-2</c:v>
                </c:pt>
                <c:pt idx="4">
                  <c:v>0.11835043141517766</c:v>
                </c:pt>
                <c:pt idx="5">
                  <c:v>9.6120327932347815E-2</c:v>
                </c:pt>
                <c:pt idx="6">
                  <c:v>9.5099560382725629E-2</c:v>
                </c:pt>
                <c:pt idx="7">
                  <c:v>9.1376170655567121E-2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78-4D41-A964-36E90B2DD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981448"/>
        <c:axId val="532977528"/>
        <c:axId val="647647968"/>
      </c:line3DChart>
      <c:catAx>
        <c:axId val="532981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32977528"/>
        <c:crosses val="autoZero"/>
        <c:auto val="1"/>
        <c:lblAlgn val="ctr"/>
        <c:lblOffset val="100"/>
        <c:noMultiLvlLbl val="0"/>
      </c:catAx>
      <c:valAx>
        <c:axId val="532977528"/>
        <c:scaling>
          <c:orientation val="minMax"/>
          <c:max val="0.28000000000000003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32981448"/>
        <c:crosses val="autoZero"/>
        <c:crossBetween val="between"/>
        <c:majorUnit val="4.0000000000000008E-2"/>
      </c:valAx>
      <c:serAx>
        <c:axId val="6476479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2977528"/>
        <c:crosses val="autoZero"/>
      </c:ser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2"/>
          <c:order val="0"/>
          <c:tx>
            <c:strRef>
              <c:f>'Class A vacancy summary'!$A$5</c:f>
              <c:strCache>
                <c:ptCount val="1"/>
                <c:pt idx="0">
                  <c:v>Crystal Palace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summary'!$D$5:$K$5</c:f>
              <c:numCache>
                <c:formatCode>0%</c:formatCode>
                <c:ptCount val="8"/>
                <c:pt idx="0">
                  <c:v>0.11437995424801831</c:v>
                </c:pt>
                <c:pt idx="1">
                  <c:v>0.10785555907507127</c:v>
                </c:pt>
                <c:pt idx="2">
                  <c:v>8.1606217616580309E-2</c:v>
                </c:pt>
                <c:pt idx="3">
                  <c:v>7.7978832365995218E-2</c:v>
                </c:pt>
                <c:pt idx="4">
                  <c:v>0.10270321720921378</c:v>
                </c:pt>
                <c:pt idx="5">
                  <c:v>5.0957914572864318E-2</c:v>
                </c:pt>
                <c:pt idx="6">
                  <c:v>4.007696901333687E-2</c:v>
                </c:pt>
                <c:pt idx="7">
                  <c:v>5.6797823634795304E-2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89-4538-942C-4A00E0FE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252016"/>
        <c:axId val="532983016"/>
        <c:axId val="647649664"/>
      </c:line3DChart>
      <c:catAx>
        <c:axId val="52825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32983016"/>
        <c:crosses val="autoZero"/>
        <c:auto val="1"/>
        <c:lblAlgn val="ctr"/>
        <c:lblOffset val="100"/>
        <c:noMultiLvlLbl val="0"/>
      </c:catAx>
      <c:valAx>
        <c:axId val="532983016"/>
        <c:scaling>
          <c:orientation val="minMax"/>
          <c:max val="0.28000000000000003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28252016"/>
        <c:crosses val="autoZero"/>
        <c:crossBetween val="between"/>
        <c:majorUnit val="4.0000000000000008E-2"/>
      </c:valAx>
      <c:serAx>
        <c:axId val="647649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32983016"/>
        <c:crosses val="autoZero"/>
      </c:ser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3"/>
          <c:order val="0"/>
          <c:tx>
            <c:strRef>
              <c:f>'Class A vacancy summary'!$A$6</c:f>
              <c:strCache>
                <c:ptCount val="1"/>
                <c:pt idx="0">
                  <c:v>New Addington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summary'!$D$6:$K$6</c:f>
              <c:numCache>
                <c:formatCode>0%</c:formatCode>
                <c:ptCount val="8"/>
                <c:pt idx="0">
                  <c:v>9.0008372871895059E-2</c:v>
                </c:pt>
                <c:pt idx="1">
                  <c:v>5.4545454545454543E-2</c:v>
                </c:pt>
                <c:pt idx="2">
                  <c:v>5.3266909369611037E-2</c:v>
                </c:pt>
                <c:pt idx="3">
                  <c:v>7.2433954092680816E-2</c:v>
                </c:pt>
                <c:pt idx="4">
                  <c:v>3.4739454094292806E-2</c:v>
                </c:pt>
                <c:pt idx="5">
                  <c:v>6.1612409875464277E-2</c:v>
                </c:pt>
                <c:pt idx="6">
                  <c:v>5.4620930740659823E-2</c:v>
                </c:pt>
                <c:pt idx="7">
                  <c:v>6.1612409875464277E-2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30-4A9A-9557-FC01543A6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19072"/>
        <c:axId val="649418288"/>
        <c:axId val="647653904"/>
      </c:line3DChart>
      <c:catAx>
        <c:axId val="64941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8288"/>
        <c:crosses val="autoZero"/>
        <c:auto val="1"/>
        <c:lblAlgn val="ctr"/>
        <c:lblOffset val="100"/>
        <c:noMultiLvlLbl val="0"/>
      </c:catAx>
      <c:valAx>
        <c:axId val="649418288"/>
        <c:scaling>
          <c:orientation val="minMax"/>
          <c:max val="0.28000000000000003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9072"/>
        <c:crosses val="autoZero"/>
        <c:crossBetween val="between"/>
        <c:majorUnit val="4.0000000000000008E-2"/>
      </c:valAx>
      <c:serAx>
        <c:axId val="647653904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18288"/>
        <c:crosses val="autoZero"/>
      </c:ser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4"/>
          <c:order val="0"/>
          <c:tx>
            <c:strRef>
              <c:f>'Class A vacancy summary'!$A$7</c:f>
              <c:strCache>
                <c:ptCount val="1"/>
                <c:pt idx="0">
                  <c:v>Norbury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summary'!$D$7:$K$7</c:f>
              <c:numCache>
                <c:formatCode>0%</c:formatCode>
                <c:ptCount val="8"/>
                <c:pt idx="0">
                  <c:v>7.0588959320573574E-2</c:v>
                </c:pt>
                <c:pt idx="1">
                  <c:v>9.6454189347306304E-2</c:v>
                </c:pt>
                <c:pt idx="2">
                  <c:v>5.5416761299114242E-2</c:v>
                </c:pt>
                <c:pt idx="3">
                  <c:v>4.827299209321681E-2</c:v>
                </c:pt>
                <c:pt idx="4">
                  <c:v>3.5884191926056817E-2</c:v>
                </c:pt>
                <c:pt idx="5">
                  <c:v>5.3382420616658995E-2</c:v>
                </c:pt>
                <c:pt idx="6">
                  <c:v>6.6240596498235799E-2</c:v>
                </c:pt>
                <c:pt idx="7">
                  <c:v>5.4256314312441531E-2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A1-4CB7-A260-1E021D0FC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19464"/>
        <c:axId val="649419856"/>
        <c:axId val="647648392"/>
      </c:line3DChart>
      <c:catAx>
        <c:axId val="649419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9856"/>
        <c:crosses val="autoZero"/>
        <c:auto val="1"/>
        <c:lblAlgn val="ctr"/>
        <c:lblOffset val="100"/>
        <c:noMultiLvlLbl val="0"/>
      </c:catAx>
      <c:valAx>
        <c:axId val="649419856"/>
        <c:scaling>
          <c:orientation val="minMax"/>
          <c:max val="0.28000000000000003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9464"/>
        <c:crosses val="autoZero"/>
        <c:crossBetween val="between"/>
        <c:majorUnit val="4.0000000000000008E-2"/>
      </c:valAx>
      <c:serAx>
        <c:axId val="647648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19856"/>
        <c:crosses val="autoZero"/>
      </c:ser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5"/>
          <c:order val="0"/>
          <c:tx>
            <c:strRef>
              <c:f>'Class A vacancy summary'!$A$8</c:f>
              <c:strCache>
                <c:ptCount val="1"/>
                <c:pt idx="0">
                  <c:v>Purley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summary'!$D$8:$K$8</c:f>
              <c:numCache>
                <c:formatCode>0%</c:formatCode>
                <c:ptCount val="8"/>
                <c:pt idx="0">
                  <c:v>0.14351790670014536</c:v>
                </c:pt>
                <c:pt idx="1">
                  <c:v>0.13196828510707864</c:v>
                </c:pt>
                <c:pt idx="2">
                  <c:v>0.23325885300291149</c:v>
                </c:pt>
                <c:pt idx="3">
                  <c:v>0.17423365226400148</c:v>
                </c:pt>
                <c:pt idx="4">
                  <c:v>0.16807900993720662</c:v>
                </c:pt>
                <c:pt idx="5">
                  <c:v>0.17063020214030916</c:v>
                </c:pt>
                <c:pt idx="6">
                  <c:v>0.1619505250044492</c:v>
                </c:pt>
                <c:pt idx="7">
                  <c:v>0.17034852224161801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FC-45D7-99B3-B52A09E9A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18680"/>
        <c:axId val="649416720"/>
        <c:axId val="647646696"/>
      </c:line3DChart>
      <c:catAx>
        <c:axId val="649418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6720"/>
        <c:crosses val="autoZero"/>
        <c:auto val="1"/>
        <c:lblAlgn val="ctr"/>
        <c:lblOffset val="100"/>
        <c:noMultiLvlLbl val="0"/>
      </c:catAx>
      <c:valAx>
        <c:axId val="649416720"/>
        <c:scaling>
          <c:orientation val="minMax"/>
          <c:max val="0.28000000000000003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8680"/>
        <c:crosses val="autoZero"/>
        <c:crossBetween val="between"/>
        <c:majorUnit val="4.0000000000000008E-2"/>
      </c:valAx>
      <c:serAx>
        <c:axId val="647646696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16720"/>
        <c:crosses val="autoZero"/>
      </c:serAx>
    </c:plotArea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6"/>
          <c:order val="0"/>
          <c:tx>
            <c:strRef>
              <c:f>'Class A vacancy summary'!$A$9</c:f>
              <c:strCache>
                <c:ptCount val="1"/>
                <c:pt idx="0">
                  <c:v>Selsdon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summary'!$D$9:$K$9</c:f>
              <c:numCache>
                <c:formatCode>0%</c:formatCode>
                <c:ptCount val="8"/>
                <c:pt idx="0">
                  <c:v>3.3562585969738649E-2</c:v>
                </c:pt>
                <c:pt idx="1">
                  <c:v>9.5735900962861067E-2</c:v>
                </c:pt>
                <c:pt idx="2">
                  <c:v>3.1244861042591679E-2</c:v>
                </c:pt>
                <c:pt idx="3">
                  <c:v>3.3092109885477415E-2</c:v>
                </c:pt>
                <c:pt idx="4">
                  <c:v>3.227588383838384E-2</c:v>
                </c:pt>
                <c:pt idx="5">
                  <c:v>2.7846534653465347E-2</c:v>
                </c:pt>
                <c:pt idx="6">
                  <c:v>1.8151815181518153E-2</c:v>
                </c:pt>
                <c:pt idx="7">
                  <c:v>2.7846534653465347E-2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9C-4A31-8B0D-5E1726048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10448"/>
        <c:axId val="649408096"/>
        <c:axId val="647647120"/>
      </c:line3DChart>
      <c:catAx>
        <c:axId val="64941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8096"/>
        <c:crosses val="autoZero"/>
        <c:auto val="1"/>
        <c:lblAlgn val="ctr"/>
        <c:lblOffset val="100"/>
        <c:noMultiLvlLbl val="0"/>
      </c:catAx>
      <c:valAx>
        <c:axId val="649408096"/>
        <c:scaling>
          <c:orientation val="minMax"/>
          <c:max val="0.28000000000000003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0448"/>
        <c:crosses val="autoZero"/>
        <c:crossBetween val="between"/>
        <c:majorUnit val="4.0000000000000008E-2"/>
      </c:valAx>
      <c:serAx>
        <c:axId val="647647120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08096"/>
        <c:crosses val="autoZero"/>
      </c:serAx>
    </c:plotArea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7"/>
          <c:order val="0"/>
          <c:tx>
            <c:strRef>
              <c:f>'Class A vacancy summary'!$A$10</c:f>
              <c:strCache>
                <c:ptCount val="1"/>
                <c:pt idx="0">
                  <c:v>South Norwood</c:v>
                </c:pt>
              </c:strCache>
            </c:strRef>
          </c:tx>
          <c:cat>
            <c:numRef>
              <c:f>'Class A vacancy summary'!$D$1:$J$1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'Class A vacancy summary'!$D$10:$K$10</c:f>
              <c:numCache>
                <c:formatCode>0%</c:formatCode>
                <c:ptCount val="8"/>
                <c:pt idx="0">
                  <c:v>9.8675633019968428E-2</c:v>
                </c:pt>
                <c:pt idx="1">
                  <c:v>0.16746146934826181</c:v>
                </c:pt>
                <c:pt idx="2">
                  <c:v>0.11369863013698631</c:v>
                </c:pt>
                <c:pt idx="3">
                  <c:v>3.7454733574754269E-2</c:v>
                </c:pt>
                <c:pt idx="4">
                  <c:v>0.12311406155703078</c:v>
                </c:pt>
                <c:pt idx="5">
                  <c:v>0.12687032418952618</c:v>
                </c:pt>
                <c:pt idx="6">
                  <c:v>0.38223583460949462</c:v>
                </c:pt>
                <c:pt idx="7">
                  <c:v>0.14238008500303581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612-47C9-95F9-8915EA577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08880"/>
        <c:axId val="649415544"/>
        <c:axId val="647650088"/>
      </c:line3DChart>
      <c:catAx>
        <c:axId val="64940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15544"/>
        <c:crosses val="autoZero"/>
        <c:auto val="1"/>
        <c:lblAlgn val="ctr"/>
        <c:lblOffset val="100"/>
        <c:noMultiLvlLbl val="0"/>
      </c:catAx>
      <c:valAx>
        <c:axId val="649415544"/>
        <c:scaling>
          <c:orientation val="minMax"/>
          <c:max val="0.28000000000000003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9408880"/>
        <c:crosses val="autoZero"/>
        <c:crossBetween val="between"/>
        <c:majorUnit val="4.0000000000000008E-2"/>
      </c:valAx>
      <c:serAx>
        <c:axId val="647650088"/>
        <c:scaling>
          <c:orientation val="minMax"/>
        </c:scaling>
        <c:delete val="1"/>
        <c:axPos val="b"/>
        <c:majorTickMark val="out"/>
        <c:minorTickMark val="none"/>
        <c:tickLblPos val="nextTo"/>
        <c:crossAx val="649415544"/>
        <c:crosses val="autoZero"/>
      </c:ser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srv-182/planmt/CMR1617/Read/Reta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es/sp/planmt/CMR15_16/Read/Retail%202015%20J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summary data"/>
      <sheetName val="2016 summary data"/>
      <sheetName val="2015 summary data"/>
      <sheetName val="2014 summary data"/>
      <sheetName val="2017 CMC Ground Floor"/>
      <sheetName val="2017 CMC Other Floors"/>
      <sheetName val="2016 CMC Ground Floor"/>
      <sheetName val="2016 CMC Other Floors"/>
      <sheetName val="2015 CMC Ground Floor"/>
      <sheetName val="2015 CMC Other Floors"/>
      <sheetName val="2017 District Centre Ground Flr"/>
      <sheetName val="2017 District Centre Other Flrs"/>
      <sheetName val="2016 District Centre Ground Flr"/>
      <sheetName val="2016 District Centre Other Flrs"/>
      <sheetName val="2015 District Centre Ground Flr"/>
      <sheetName val="2015 District Centre Other Flrs"/>
      <sheetName val="2017 Local Centre Ground Floor"/>
      <sheetName val="2017 Local Centre Other Floors"/>
      <sheetName val="2016 Local Centre Ground Floor"/>
      <sheetName val="2016 Local Centre Other Floors"/>
      <sheetName val="2015 Local Centre Ground Floor"/>
      <sheetName val="2015 Local Centre Other Floors"/>
      <sheetName val="District Ctr breakdn chart"/>
      <sheetName val="Local Ctr floor breakdown chart"/>
      <sheetName val="Retail outside Primary SA"/>
      <sheetName val="Purley comparison (%) chart"/>
      <sheetName val="Purley compare (absolute) chart"/>
      <sheetName val="2013 summary data (2)"/>
      <sheetName val="2012 summary data (2)"/>
      <sheetName val="2011 Class A vacancy levels (2"/>
      <sheetName val="2013 CMC Ground Floor (2)"/>
      <sheetName val="2013 CMC Other Floors"/>
      <sheetName val="2013 District Centre Ground (2"/>
      <sheetName val="2013 District Centre Other Flrs"/>
      <sheetName val="2013 Local Centre Ground Fl (2"/>
      <sheetName val="2013 Local Centre Other Floors"/>
      <sheetName val="2012 CMC Ground Floor data (2)"/>
      <sheetName val="2012 CMC Other Floors"/>
      <sheetName val="2012 District Centre Ground Flr"/>
      <sheetName val="2012 District Centre Other Flrs"/>
      <sheetName val="2012 Local Centre Ground Floor"/>
      <sheetName val="2012 Local Centre Other Floors"/>
      <sheetName val="2014 CMC Ground Floor"/>
      <sheetName val="2014 CMC Other Floors"/>
      <sheetName val="2014 District Centre Ground Flr"/>
      <sheetName val="2014 District Centre Other Flrs"/>
      <sheetName val="2014 Local Centre Ground Floor"/>
      <sheetName val="2014 Local Centre Other Floors"/>
    </sheetNames>
    <sheetDataSet>
      <sheetData sheetId="0">
        <row r="2">
          <cell r="Y2" t="str">
            <v>Centre</v>
          </cell>
          <cell r="Z2" t="str">
            <v>Use Class</v>
          </cell>
          <cell r="AA2" t="str">
            <v>Units occupied</v>
          </cell>
          <cell r="AB2" t="str">
            <v>Units Vacant</v>
          </cell>
          <cell r="AC2" t="str">
            <v>% Units Vacant</v>
          </cell>
          <cell r="AD2" t="str">
            <v>A1 units</v>
          </cell>
          <cell r="AE2" t="str">
            <v>%A1</v>
          </cell>
          <cell r="AP2" t="str">
            <v>Total Units</v>
          </cell>
          <cell r="AQ2" t="str">
            <v>Floor space occupied</v>
          </cell>
          <cell r="AR2" t="str">
            <v>Floor space vacant</v>
          </cell>
          <cell r="AS2" t="str">
            <v>% Floor space vacant</v>
          </cell>
        </row>
        <row r="3">
          <cell r="Y3" t="str">
            <v>Croydon Metropolitan Centre</v>
          </cell>
          <cell r="Z3" t="str">
            <v>A1 to A5</v>
          </cell>
          <cell r="AA3">
            <v>474</v>
          </cell>
          <cell r="AB3">
            <v>161</v>
          </cell>
          <cell r="AC3">
            <v>0.25354330708661416</v>
          </cell>
          <cell r="AD3">
            <v>414</v>
          </cell>
          <cell r="AE3">
            <v>0.65196850393700789</v>
          </cell>
          <cell r="AP3">
            <v>635</v>
          </cell>
          <cell r="AQ3">
            <v>277907</v>
          </cell>
          <cell r="AR3">
            <v>35456</v>
          </cell>
          <cell r="AS3">
            <v>0.11314673397944237</v>
          </cell>
        </row>
        <row r="4">
          <cell r="Y4" t="str">
            <v>Addiscombe</v>
          </cell>
          <cell r="Z4" t="str">
            <v>A1 to A5</v>
          </cell>
          <cell r="AA4">
            <v>96</v>
          </cell>
          <cell r="AB4">
            <v>2</v>
          </cell>
          <cell r="AC4">
            <v>2.0408163265306121E-2</v>
          </cell>
          <cell r="AD4">
            <v>65</v>
          </cell>
          <cell r="AE4">
            <v>0.66326530612244894</v>
          </cell>
          <cell r="AP4">
            <v>98</v>
          </cell>
          <cell r="AQ4">
            <v>11399</v>
          </cell>
          <cell r="AR4">
            <v>306</v>
          </cell>
          <cell r="AS4">
            <v>2.6142674070909866E-2</v>
          </cell>
        </row>
        <row r="5">
          <cell r="Y5" t="str">
            <v>Coulsdon</v>
          </cell>
          <cell r="Z5" t="str">
            <v>A1 to A5</v>
          </cell>
          <cell r="AA5">
            <v>91</v>
          </cell>
          <cell r="AB5">
            <v>7</v>
          </cell>
          <cell r="AC5">
            <v>7.1428571428571425E-2</v>
          </cell>
          <cell r="AD5">
            <v>60</v>
          </cell>
          <cell r="AE5">
            <v>0.61224489795918369</v>
          </cell>
          <cell r="AP5">
            <v>98</v>
          </cell>
          <cell r="AQ5">
            <v>14109</v>
          </cell>
          <cell r="AR5">
            <v>1478</v>
          </cell>
          <cell r="AS5">
            <v>9.482260858407647E-2</v>
          </cell>
        </row>
        <row r="6">
          <cell r="Y6" t="str">
            <v>Crystal Palace</v>
          </cell>
          <cell r="Z6" t="str">
            <v>A1 to A5</v>
          </cell>
          <cell r="AA6">
            <v>117</v>
          </cell>
          <cell r="AB6">
            <v>9</v>
          </cell>
          <cell r="AC6">
            <v>7.1428571428571425E-2</v>
          </cell>
          <cell r="AD6">
            <v>69</v>
          </cell>
          <cell r="AE6">
            <v>0.54761904761904767</v>
          </cell>
          <cell r="AP6">
            <v>126</v>
          </cell>
          <cell r="AQ6">
            <v>17637</v>
          </cell>
          <cell r="AR6">
            <v>1186</v>
          </cell>
          <cell r="AS6">
            <v>6.3008022100621577E-2</v>
          </cell>
        </row>
        <row r="7">
          <cell r="Y7" t="str">
            <v>New Addington</v>
          </cell>
          <cell r="Z7" t="str">
            <v>A1 to A5</v>
          </cell>
          <cell r="AA7">
            <v>47</v>
          </cell>
          <cell r="AB7">
            <v>2</v>
          </cell>
          <cell r="AC7">
            <v>4.0816326530612242E-2</v>
          </cell>
          <cell r="AD7">
            <v>30</v>
          </cell>
          <cell r="AE7">
            <v>0.61224489795918369</v>
          </cell>
          <cell r="AP7">
            <v>49</v>
          </cell>
          <cell r="AQ7">
            <v>8646</v>
          </cell>
          <cell r="AR7">
            <v>508</v>
          </cell>
          <cell r="AS7">
            <v>5.5494865632510375E-2</v>
          </cell>
        </row>
        <row r="8">
          <cell r="Y8" t="str">
            <v>Norbury</v>
          </cell>
          <cell r="Z8" t="str">
            <v>A1 to A5</v>
          </cell>
          <cell r="AA8">
            <v>103</v>
          </cell>
          <cell r="AB8">
            <v>5</v>
          </cell>
          <cell r="AC8">
            <v>4.6296296296296294E-2</v>
          </cell>
          <cell r="AD8">
            <v>63</v>
          </cell>
          <cell r="AE8">
            <v>0.58333333333333337</v>
          </cell>
          <cell r="AP8">
            <v>108</v>
          </cell>
          <cell r="AQ8">
            <v>15324</v>
          </cell>
          <cell r="AR8">
            <v>411</v>
          </cell>
          <cell r="AS8">
            <v>2.6120114394661581E-2</v>
          </cell>
        </row>
        <row r="9">
          <cell r="Y9" t="str">
            <v>Purley</v>
          </cell>
          <cell r="Z9" t="str">
            <v>A1 to A5</v>
          </cell>
          <cell r="AA9">
            <v>99</v>
          </cell>
          <cell r="AB9">
            <v>17</v>
          </cell>
          <cell r="AC9">
            <v>0.14655172413793102</v>
          </cell>
          <cell r="AD9">
            <v>56</v>
          </cell>
          <cell r="AE9">
            <v>0.48275862068965519</v>
          </cell>
          <cell r="AP9">
            <v>116</v>
          </cell>
          <cell r="AQ9">
            <v>13876</v>
          </cell>
          <cell r="AR9">
            <v>3031</v>
          </cell>
          <cell r="AS9">
            <v>0.17927485656828532</v>
          </cell>
        </row>
        <row r="10">
          <cell r="Y10" t="str">
            <v>Selsdon</v>
          </cell>
          <cell r="Z10" t="str">
            <v>A1 to A5</v>
          </cell>
          <cell r="AA10">
            <v>59</v>
          </cell>
          <cell r="AB10">
            <v>3</v>
          </cell>
          <cell r="AC10">
            <v>4.8387096774193547E-2</v>
          </cell>
          <cell r="AD10">
            <v>37</v>
          </cell>
          <cell r="AE10">
            <v>0.59677419354838712</v>
          </cell>
          <cell r="AP10">
            <v>62</v>
          </cell>
          <cell r="AQ10">
            <v>14186</v>
          </cell>
          <cell r="AR10">
            <v>358</v>
          </cell>
          <cell r="AS10">
            <v>2.4614961496149616E-2</v>
          </cell>
        </row>
        <row r="11">
          <cell r="Y11" t="str">
            <v>South Norwood</v>
          </cell>
          <cell r="Z11" t="str">
            <v>A1 to A5</v>
          </cell>
          <cell r="AA11">
            <v>61</v>
          </cell>
          <cell r="AB11">
            <v>12</v>
          </cell>
          <cell r="AC11">
            <v>0.16438356164383561</v>
          </cell>
          <cell r="AD11">
            <v>46</v>
          </cell>
          <cell r="AE11">
            <v>0.63013698630136983</v>
          </cell>
          <cell r="AP11">
            <v>73</v>
          </cell>
          <cell r="AQ11">
            <v>8567</v>
          </cell>
          <cell r="AR11">
            <v>2290</v>
          </cell>
          <cell r="AS11">
            <v>0.21092382794510453</v>
          </cell>
        </row>
        <row r="12">
          <cell r="Y12" t="str">
            <v>Thornton Heath</v>
          </cell>
          <cell r="Z12" t="str">
            <v>A1 to A5</v>
          </cell>
          <cell r="AA12">
            <v>121</v>
          </cell>
          <cell r="AB12">
            <v>13</v>
          </cell>
          <cell r="AC12">
            <v>9.7014925373134331E-2</v>
          </cell>
          <cell r="AD12">
            <v>90</v>
          </cell>
          <cell r="AE12">
            <v>0.67164179104477617</v>
          </cell>
          <cell r="AP12">
            <v>134</v>
          </cell>
          <cell r="AQ12">
            <v>25706</v>
          </cell>
          <cell r="AR12">
            <v>1244</v>
          </cell>
          <cell r="AS12">
            <v>4.61595547309833E-2</v>
          </cell>
        </row>
        <row r="13">
          <cell r="Z13" t="str">
            <v>A1 to A5</v>
          </cell>
          <cell r="AA13">
            <v>32</v>
          </cell>
          <cell r="AB13">
            <v>4</v>
          </cell>
          <cell r="AC13">
            <v>0.1111111111111111</v>
          </cell>
          <cell r="AD13">
            <v>25</v>
          </cell>
          <cell r="AE13">
            <v>0.69444444444444442</v>
          </cell>
          <cell r="AP13">
            <v>36</v>
          </cell>
          <cell r="AQ13">
            <v>2156</v>
          </cell>
          <cell r="AR13">
            <v>187</v>
          </cell>
          <cell r="AS13">
            <v>7.9812206572769953E-2</v>
          </cell>
        </row>
        <row r="14">
          <cell r="Y14" t="str">
            <v>Brighton Road (Sanderstead Road)</v>
          </cell>
          <cell r="Z14" t="str">
            <v>A1 to A5</v>
          </cell>
          <cell r="AA14">
            <v>37</v>
          </cell>
          <cell r="AB14">
            <v>8</v>
          </cell>
          <cell r="AC14">
            <v>0.17777777777777778</v>
          </cell>
          <cell r="AD14">
            <v>29</v>
          </cell>
          <cell r="AE14">
            <v>0.64444444444444449</v>
          </cell>
          <cell r="AP14">
            <v>45</v>
          </cell>
          <cell r="AQ14">
            <v>3829</v>
          </cell>
          <cell r="AR14">
            <v>489</v>
          </cell>
          <cell r="AS14">
            <v>0.11324687355257064</v>
          </cell>
        </row>
        <row r="15">
          <cell r="Y15" t="str">
            <v>Brighton Road (Selsdon Road)</v>
          </cell>
          <cell r="Z15" t="str">
            <v>A1 to A5</v>
          </cell>
          <cell r="AA15">
            <v>82</v>
          </cell>
          <cell r="AB15">
            <v>14</v>
          </cell>
          <cell r="AC15">
            <v>0.14583333333333334</v>
          </cell>
          <cell r="AD15">
            <v>39</v>
          </cell>
          <cell r="AE15">
            <v>0.40625</v>
          </cell>
          <cell r="AP15">
            <v>96</v>
          </cell>
          <cell r="AQ15">
            <v>14223</v>
          </cell>
          <cell r="AR15">
            <v>1911</v>
          </cell>
          <cell r="AS15">
            <v>0.1184455187802157</v>
          </cell>
        </row>
        <row r="16">
          <cell r="Y16" t="str">
            <v>Broad Green</v>
          </cell>
          <cell r="Z16" t="str">
            <v>A1 to A5</v>
          </cell>
          <cell r="AA16">
            <v>47</v>
          </cell>
          <cell r="AB16">
            <v>15</v>
          </cell>
          <cell r="AC16">
            <v>0.24193548387096775</v>
          </cell>
          <cell r="AD16">
            <v>42</v>
          </cell>
          <cell r="AE16">
            <v>0.67741935483870963</v>
          </cell>
          <cell r="AP16">
            <v>62</v>
          </cell>
          <cell r="AQ16">
            <v>3985</v>
          </cell>
          <cell r="AR16">
            <v>426</v>
          </cell>
          <cell r="AS16">
            <v>9.657673996826116E-2</v>
          </cell>
        </row>
        <row r="17">
          <cell r="Y17" t="str">
            <v>Hamsey Green</v>
          </cell>
          <cell r="Z17" t="str">
            <v>A1 to A5</v>
          </cell>
          <cell r="AA17">
            <v>28</v>
          </cell>
          <cell r="AB17">
            <v>2</v>
          </cell>
          <cell r="AC17">
            <v>6.6666666666666666E-2</v>
          </cell>
          <cell r="AD17">
            <v>20</v>
          </cell>
          <cell r="AE17">
            <v>0.66666666666666663</v>
          </cell>
          <cell r="AP17">
            <v>30</v>
          </cell>
          <cell r="AQ17">
            <v>4722</v>
          </cell>
          <cell r="AR17">
            <v>567</v>
          </cell>
          <cell r="AS17">
            <v>0.10720363017583664</v>
          </cell>
        </row>
        <row r="18">
          <cell r="Y18" t="str">
            <v>Pollards Hill</v>
          </cell>
          <cell r="Z18" t="str">
            <v>A1 to A5</v>
          </cell>
          <cell r="AA18">
            <v>47</v>
          </cell>
          <cell r="AB18">
            <v>5</v>
          </cell>
          <cell r="AC18">
            <v>9.6153846153846159E-2</v>
          </cell>
          <cell r="AD18">
            <v>34</v>
          </cell>
          <cell r="AE18">
            <v>0.65384615384615385</v>
          </cell>
          <cell r="AP18">
            <v>52</v>
          </cell>
          <cell r="AQ18">
            <v>4105</v>
          </cell>
          <cell r="AR18">
            <v>399</v>
          </cell>
          <cell r="AS18">
            <v>8.8587921847246898E-2</v>
          </cell>
        </row>
        <row r="19">
          <cell r="Y19" t="str">
            <v>Sanderstead</v>
          </cell>
          <cell r="Z19" t="str">
            <v>A1 to A5</v>
          </cell>
          <cell r="AA19">
            <v>27</v>
          </cell>
          <cell r="AB19">
            <v>1</v>
          </cell>
          <cell r="AC19">
            <v>3.5714285714285712E-2</v>
          </cell>
          <cell r="AD19">
            <v>17</v>
          </cell>
          <cell r="AE19">
            <v>0.6071428571428571</v>
          </cell>
          <cell r="AP19">
            <v>28</v>
          </cell>
          <cell r="AQ19">
            <v>6346</v>
          </cell>
          <cell r="AR19">
            <v>90</v>
          </cell>
          <cell r="AS19">
            <v>1.3983840894965818E-2</v>
          </cell>
        </row>
        <row r="20">
          <cell r="Y20" t="str">
            <v>Shirley</v>
          </cell>
          <cell r="Z20" t="str">
            <v>A1 to A5</v>
          </cell>
          <cell r="AA20">
            <v>47</v>
          </cell>
          <cell r="AB20">
            <v>3</v>
          </cell>
          <cell r="AC20">
            <v>0.06</v>
          </cell>
          <cell r="AD20">
            <v>32</v>
          </cell>
          <cell r="AE20">
            <v>0.64</v>
          </cell>
          <cell r="AP20">
            <v>50</v>
          </cell>
          <cell r="AQ20">
            <v>4046</v>
          </cell>
          <cell r="AR20">
            <v>377</v>
          </cell>
          <cell r="AS20">
            <v>8.5236264978521367E-2</v>
          </cell>
        </row>
        <row r="21">
          <cell r="Y21" t="str">
            <v>Thornton Heath Pond</v>
          </cell>
          <cell r="Z21" t="str">
            <v>A1 to A5</v>
          </cell>
          <cell r="AA21">
            <v>86</v>
          </cell>
          <cell r="AB21">
            <v>8</v>
          </cell>
          <cell r="AC21">
            <v>8.5106382978723402E-2</v>
          </cell>
          <cell r="AD21">
            <v>57</v>
          </cell>
          <cell r="AE21">
            <v>0.6063829787234043</v>
          </cell>
          <cell r="AP21">
            <v>94</v>
          </cell>
          <cell r="AQ21">
            <v>10382</v>
          </cell>
          <cell r="AR21">
            <v>749</v>
          </cell>
          <cell r="AS21">
            <v>6.7289551702452613E-2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summary data"/>
      <sheetName val="2015 summary data"/>
      <sheetName val="2014 summary data"/>
      <sheetName val="2016 CMC Ground Floor"/>
      <sheetName val="2015 CMC Ground Floor"/>
      <sheetName val="2015 CMC Other Floors"/>
      <sheetName val="2015 District Centre Ground Flr"/>
      <sheetName val="2015 District Centre Other Flrs"/>
      <sheetName val="2015 Local Centre Ground Floor"/>
      <sheetName val="2015 Local Centre Other Floors"/>
      <sheetName val="District Ctr breakdn chart"/>
      <sheetName val="Local Ctr floor breakdown chart"/>
      <sheetName val="Retail outside Primary SA"/>
      <sheetName val="Purley comparison (%) chart"/>
      <sheetName val="Purley compare (absolute) chart"/>
      <sheetName val="2013 summary data (2)"/>
      <sheetName val="2012 summary data (2)"/>
      <sheetName val="2011 Class A vacancy levels (2"/>
      <sheetName val="2013 CMC Ground Floor (2)"/>
      <sheetName val="2013 CMC Other Floors"/>
      <sheetName val="2013 District Centre Ground (2"/>
      <sheetName val="2013 District Centre Other Flrs"/>
      <sheetName val="2013 Local Centre Ground Fl (2"/>
      <sheetName val="2013 Local Centre Other Floors"/>
      <sheetName val="2012 CMC Ground Floor data (2)"/>
      <sheetName val="2012 CMC Other Floors"/>
      <sheetName val="2012 District Centre Ground Flr"/>
      <sheetName val="2012 District Centre Other Flrs"/>
      <sheetName val="2012 Local Centre Ground Floor"/>
      <sheetName val="2012 Local Centre Other Floors"/>
      <sheetName val="2014 CMC Ground Floor"/>
      <sheetName val="2014 CMC Other Floors"/>
      <sheetName val="2014 District Centre Ground Flr"/>
      <sheetName val="2014 District Centre Other Flrs"/>
      <sheetName val="2014 Local Centre Ground Floor"/>
      <sheetName val="2014 Local Centre Other Floors"/>
    </sheetNames>
    <sheetDataSet>
      <sheetData sheetId="0" refreshError="1"/>
      <sheetData sheetId="1">
        <row r="3">
          <cell r="AA3">
            <v>426</v>
          </cell>
          <cell r="AB3">
            <v>125</v>
          </cell>
          <cell r="AC3">
            <v>0.22686025408348456</v>
          </cell>
          <cell r="AD3">
            <v>392</v>
          </cell>
          <cell r="AE3">
            <v>0.71143375680580767</v>
          </cell>
          <cell r="AP3">
            <v>551</v>
          </cell>
          <cell r="AQ3">
            <v>279796</v>
          </cell>
          <cell r="AR3">
            <v>25551</v>
          </cell>
          <cell r="AS3">
            <v>8.3678568972349487E-2</v>
          </cell>
        </row>
        <row r="4">
          <cell r="AA4">
            <v>91</v>
          </cell>
          <cell r="AB4">
            <v>5</v>
          </cell>
          <cell r="AC4">
            <v>5.2083333333333336E-2</v>
          </cell>
          <cell r="AD4">
            <v>63</v>
          </cell>
          <cell r="AE4">
            <v>0.65625</v>
          </cell>
          <cell r="AP4">
            <v>96</v>
          </cell>
          <cell r="AQ4">
            <v>10817</v>
          </cell>
          <cell r="AR4">
            <v>713</v>
          </cell>
          <cell r="AS4">
            <v>6.1838681699913273E-2</v>
          </cell>
        </row>
        <row r="5">
          <cell r="AA5">
            <v>85</v>
          </cell>
          <cell r="AB5">
            <v>12</v>
          </cell>
          <cell r="AC5">
            <v>0.12371134020618557</v>
          </cell>
          <cell r="AD5">
            <v>60</v>
          </cell>
          <cell r="AE5">
            <v>0.61855670103092786</v>
          </cell>
          <cell r="AP5">
            <v>97</v>
          </cell>
          <cell r="AQ5">
            <v>13997</v>
          </cell>
          <cell r="AR5">
            <v>1471</v>
          </cell>
          <cell r="AS5">
            <v>9.5099560382725629E-2</v>
          </cell>
        </row>
        <row r="6">
          <cell r="AA6">
            <v>72</v>
          </cell>
          <cell r="AB6">
            <v>5</v>
          </cell>
          <cell r="AC6">
            <v>6.4935064935064929E-2</v>
          </cell>
          <cell r="AD6">
            <v>47</v>
          </cell>
          <cell r="AE6">
            <v>0.61038961038961037</v>
          </cell>
          <cell r="AP6">
            <v>77</v>
          </cell>
          <cell r="AQ6">
            <v>14467</v>
          </cell>
          <cell r="AR6">
            <v>604</v>
          </cell>
          <cell r="AS6">
            <v>4.007696901333687E-2</v>
          </cell>
        </row>
        <row r="7">
          <cell r="AA7">
            <v>46</v>
          </cell>
          <cell r="AB7">
            <v>3</v>
          </cell>
          <cell r="AC7">
            <v>6.1224489795918366E-2</v>
          </cell>
          <cell r="AD7">
            <v>31</v>
          </cell>
          <cell r="AE7">
            <v>0.63265306122448983</v>
          </cell>
          <cell r="AP7">
            <v>49</v>
          </cell>
          <cell r="AQ7">
            <v>8654</v>
          </cell>
          <cell r="AR7">
            <v>500</v>
          </cell>
          <cell r="AS7">
            <v>5.4620930740659823E-2</v>
          </cell>
        </row>
        <row r="8">
          <cell r="AA8">
            <v>101</v>
          </cell>
          <cell r="AB8">
            <v>6</v>
          </cell>
          <cell r="AC8">
            <v>5.6074766355140186E-2</v>
          </cell>
          <cell r="AD8">
            <v>61</v>
          </cell>
          <cell r="AE8">
            <v>0.57009345794392519</v>
          </cell>
          <cell r="AP8">
            <v>107</v>
          </cell>
          <cell r="AQ8">
            <v>14026</v>
          </cell>
          <cell r="AR8">
            <v>995</v>
          </cell>
          <cell r="AS8">
            <v>6.6240596498235799E-2</v>
          </cell>
        </row>
        <row r="9">
          <cell r="AA9">
            <v>98</v>
          </cell>
          <cell r="AB9">
            <v>14</v>
          </cell>
          <cell r="AC9">
            <v>0.125</v>
          </cell>
          <cell r="AD9">
            <v>55</v>
          </cell>
          <cell r="AE9">
            <v>0.49107142857142855</v>
          </cell>
          <cell r="AP9">
            <v>112</v>
          </cell>
          <cell r="AQ9">
            <v>14127</v>
          </cell>
          <cell r="AR9">
            <v>2730</v>
          </cell>
          <cell r="AS9">
            <v>0.1619505250044492</v>
          </cell>
        </row>
        <row r="10">
          <cell r="AA10">
            <v>59</v>
          </cell>
          <cell r="AB10">
            <v>3</v>
          </cell>
          <cell r="AC10">
            <v>4.8387096774193547E-2</v>
          </cell>
          <cell r="AD10">
            <v>36</v>
          </cell>
          <cell r="AE10">
            <v>0.58064516129032262</v>
          </cell>
          <cell r="AP10">
            <v>62</v>
          </cell>
          <cell r="AQ10">
            <v>14280</v>
          </cell>
          <cell r="AR10">
            <v>264</v>
          </cell>
          <cell r="AS10">
            <v>1.8151815181518153E-2</v>
          </cell>
        </row>
        <row r="11">
          <cell r="AA11">
            <v>50</v>
          </cell>
          <cell r="AB11">
            <v>9</v>
          </cell>
          <cell r="AC11">
            <v>0.15254237288135594</v>
          </cell>
          <cell r="AD11">
            <v>38</v>
          </cell>
          <cell r="AE11">
            <v>0.64406779661016944</v>
          </cell>
          <cell r="AP11">
            <v>59</v>
          </cell>
          <cell r="AQ11">
            <v>6051</v>
          </cell>
          <cell r="AR11">
            <v>3744</v>
          </cell>
          <cell r="AS11">
            <v>0.38223583460949462</v>
          </cell>
        </row>
        <row r="12">
          <cell r="AA12">
            <v>68</v>
          </cell>
          <cell r="AB12">
            <v>2</v>
          </cell>
          <cell r="AC12">
            <v>2.8571428571428571E-2</v>
          </cell>
          <cell r="AD12">
            <v>45</v>
          </cell>
          <cell r="AE12">
            <v>0.6428571428571429</v>
          </cell>
          <cell r="AP12">
            <v>70</v>
          </cell>
          <cell r="AQ12">
            <v>19956</v>
          </cell>
          <cell r="AR12">
            <v>233</v>
          </cell>
          <cell r="AS12">
            <v>1.1540938134627768E-2</v>
          </cell>
        </row>
        <row r="13">
          <cell r="AA13">
            <v>38</v>
          </cell>
          <cell r="AB13">
            <v>8</v>
          </cell>
          <cell r="AC13">
            <v>0.17391304347826086</v>
          </cell>
          <cell r="AD13">
            <v>30</v>
          </cell>
          <cell r="AE13">
            <v>0.65217391304347827</v>
          </cell>
          <cell r="AP13">
            <v>46</v>
          </cell>
          <cell r="AQ13">
            <v>3847</v>
          </cell>
          <cell r="AR13">
            <v>571</v>
          </cell>
          <cell r="AS13">
            <v>0.12924400181077411</v>
          </cell>
        </row>
        <row r="14">
          <cell r="AA14">
            <v>79</v>
          </cell>
          <cell r="AB14">
            <v>18</v>
          </cell>
          <cell r="AC14">
            <v>0.18556701030927836</v>
          </cell>
          <cell r="AD14">
            <v>41</v>
          </cell>
          <cell r="AE14">
            <v>0.42268041237113402</v>
          </cell>
          <cell r="AP14">
            <v>97</v>
          </cell>
          <cell r="AQ14">
            <v>13897</v>
          </cell>
          <cell r="AR14">
            <v>2716</v>
          </cell>
          <cell r="AS14">
            <v>0.16348642629266238</v>
          </cell>
        </row>
        <row r="15">
          <cell r="AA15">
            <v>54</v>
          </cell>
          <cell r="AB15">
            <v>10</v>
          </cell>
          <cell r="AC15">
            <v>0.15625</v>
          </cell>
          <cell r="AD15">
            <v>40</v>
          </cell>
          <cell r="AE15">
            <v>0.625</v>
          </cell>
          <cell r="AP15">
            <v>64</v>
          </cell>
          <cell r="AQ15">
            <v>4548</v>
          </cell>
          <cell r="AR15">
            <v>105</v>
          </cell>
          <cell r="AS15">
            <v>2.2566086395873632E-2</v>
          </cell>
        </row>
        <row r="16">
          <cell r="AA16">
            <v>28</v>
          </cell>
          <cell r="AB16">
            <v>2</v>
          </cell>
          <cell r="AC16">
            <v>6.6666666666666666E-2</v>
          </cell>
          <cell r="AD16">
            <v>19</v>
          </cell>
          <cell r="AE16">
            <v>0.6333333333333333</v>
          </cell>
          <cell r="AP16">
            <v>30</v>
          </cell>
          <cell r="AQ16">
            <v>4752</v>
          </cell>
          <cell r="AR16">
            <v>537</v>
          </cell>
          <cell r="AS16">
            <v>0.10153148043108338</v>
          </cell>
        </row>
        <row r="17">
          <cell r="AA17">
            <v>49</v>
          </cell>
          <cell r="AB17">
            <v>5</v>
          </cell>
          <cell r="AC17">
            <v>9.2592592592592587E-2</v>
          </cell>
          <cell r="AD17">
            <v>33</v>
          </cell>
          <cell r="AE17">
            <v>0.61111111111111116</v>
          </cell>
          <cell r="AP17">
            <v>54</v>
          </cell>
          <cell r="AQ17">
            <v>4122</v>
          </cell>
          <cell r="AR17">
            <v>598</v>
          </cell>
          <cell r="AS17">
            <v>0.12669491525423729</v>
          </cell>
        </row>
        <row r="18">
          <cell r="AA18">
            <v>28</v>
          </cell>
          <cell r="AB18">
            <v>0</v>
          </cell>
          <cell r="AC18">
            <v>0</v>
          </cell>
          <cell r="AD18">
            <v>17</v>
          </cell>
          <cell r="AE18">
            <v>0.6071428571428571</v>
          </cell>
          <cell r="AP18">
            <v>28</v>
          </cell>
          <cell r="AQ18">
            <v>6382</v>
          </cell>
          <cell r="AR18">
            <v>0</v>
          </cell>
          <cell r="AS18">
            <v>0</v>
          </cell>
        </row>
        <row r="19">
          <cell r="AA19">
            <v>46</v>
          </cell>
          <cell r="AB19">
            <v>2</v>
          </cell>
          <cell r="AC19">
            <v>4.1666666666666664E-2</v>
          </cell>
          <cell r="AD19">
            <v>28</v>
          </cell>
          <cell r="AE19">
            <v>0.58333333333333337</v>
          </cell>
          <cell r="AP19">
            <v>48</v>
          </cell>
          <cell r="AQ19">
            <v>4162</v>
          </cell>
          <cell r="AR19">
            <v>144</v>
          </cell>
          <cell r="AS19">
            <v>3.344170924291686E-2</v>
          </cell>
        </row>
        <row r="20">
          <cell r="AA20">
            <v>89</v>
          </cell>
          <cell r="AB20">
            <v>6</v>
          </cell>
          <cell r="AC20">
            <v>6.3157894736842107E-2</v>
          </cell>
          <cell r="AD20">
            <v>55</v>
          </cell>
          <cell r="AE20">
            <v>0.57894736842105265</v>
          </cell>
          <cell r="AP20">
            <v>95</v>
          </cell>
          <cell r="AQ20">
            <v>10321</v>
          </cell>
          <cell r="AR20">
            <v>923</v>
          </cell>
          <cell r="AS20">
            <v>8.2088224831020989E-2</v>
          </cell>
        </row>
      </sheetData>
      <sheetData sheetId="2">
        <row r="3">
          <cell r="AA3">
            <v>425</v>
          </cell>
          <cell r="AB3">
            <v>114</v>
          </cell>
          <cell r="AC3">
            <v>0.21150278293135436</v>
          </cell>
          <cell r="AD3">
            <v>391</v>
          </cell>
          <cell r="AE3">
            <v>0.72541743970315398</v>
          </cell>
          <cell r="AP3">
            <v>539</v>
          </cell>
          <cell r="AQ3">
            <v>278176</v>
          </cell>
          <cell r="AR3">
            <v>27564</v>
          </cell>
          <cell r="AS3">
            <v>9.0155033688755146E-2</v>
          </cell>
        </row>
        <row r="4">
          <cell r="AA4">
            <v>91</v>
          </cell>
          <cell r="AB4">
            <v>7</v>
          </cell>
          <cell r="AC4">
            <v>7.1428571428571425E-2</v>
          </cell>
          <cell r="AD4">
            <v>64</v>
          </cell>
          <cell r="AE4">
            <v>0.65306122448979587</v>
          </cell>
          <cell r="AP4">
            <v>98</v>
          </cell>
          <cell r="AQ4">
            <v>10970</v>
          </cell>
          <cell r="AR4">
            <v>735</v>
          </cell>
          <cell r="AS4">
            <v>6.2793677915420759E-2</v>
          </cell>
        </row>
        <row r="5">
          <cell r="AA5">
            <v>83</v>
          </cell>
          <cell r="AB5">
            <v>12</v>
          </cell>
          <cell r="AC5">
            <v>0.12631578947368421</v>
          </cell>
          <cell r="AD5">
            <v>57</v>
          </cell>
          <cell r="AE5">
            <v>0.6</v>
          </cell>
          <cell r="AP5">
            <v>95</v>
          </cell>
          <cell r="AQ5">
            <v>14002</v>
          </cell>
          <cell r="AR5">
            <v>1489</v>
          </cell>
          <cell r="AS5">
            <v>9.6120327932347815E-2</v>
          </cell>
        </row>
        <row r="6">
          <cell r="AA6">
            <v>67</v>
          </cell>
          <cell r="AB6">
            <v>5</v>
          </cell>
          <cell r="AC6">
            <v>6.9444444444444448E-2</v>
          </cell>
          <cell r="AD6">
            <v>42</v>
          </cell>
          <cell r="AE6">
            <v>0.58333333333333337</v>
          </cell>
          <cell r="AP6">
            <v>72</v>
          </cell>
          <cell r="AQ6">
            <v>12087</v>
          </cell>
          <cell r="AR6">
            <v>649</v>
          </cell>
          <cell r="AS6">
            <v>5.0957914572864318E-2</v>
          </cell>
        </row>
        <row r="7">
          <cell r="AA7">
            <v>47</v>
          </cell>
          <cell r="AB7">
            <v>1</v>
          </cell>
          <cell r="AC7">
            <v>2.0833333333333332E-2</v>
          </cell>
          <cell r="AD7">
            <v>31</v>
          </cell>
          <cell r="AE7">
            <v>0.64583333333333337</v>
          </cell>
          <cell r="AP7">
            <v>48</v>
          </cell>
          <cell r="AQ7">
            <v>8590</v>
          </cell>
          <cell r="AR7">
            <v>564</v>
          </cell>
          <cell r="AS7">
            <v>6.1612409875464277E-2</v>
          </cell>
        </row>
        <row r="8">
          <cell r="AA8">
            <v>100</v>
          </cell>
          <cell r="AB8">
            <v>6</v>
          </cell>
          <cell r="AC8">
            <v>5.6603773584905662E-2</v>
          </cell>
          <cell r="AD8">
            <v>64</v>
          </cell>
          <cell r="AE8">
            <v>0.60377358490566035</v>
          </cell>
          <cell r="AP8">
            <v>106</v>
          </cell>
          <cell r="AQ8">
            <v>14399</v>
          </cell>
          <cell r="AR8">
            <v>812</v>
          </cell>
          <cell r="AS8">
            <v>5.3382420616658995E-2</v>
          </cell>
        </row>
        <row r="9">
          <cell r="AA9">
            <v>98</v>
          </cell>
          <cell r="AB9">
            <v>16</v>
          </cell>
          <cell r="AC9">
            <v>0.14035087719298245</v>
          </cell>
          <cell r="AD9">
            <v>55</v>
          </cell>
          <cell r="AE9">
            <v>0.48245614035087719</v>
          </cell>
          <cell r="AP9">
            <v>114</v>
          </cell>
          <cell r="AQ9">
            <v>13950</v>
          </cell>
          <cell r="AR9">
            <v>2870</v>
          </cell>
          <cell r="AS9">
            <v>0.17063020214030916</v>
          </cell>
        </row>
        <row r="10">
          <cell r="AA10">
            <v>59</v>
          </cell>
          <cell r="AB10">
            <v>3</v>
          </cell>
          <cell r="AC10">
            <v>4.8387096774193547E-2</v>
          </cell>
          <cell r="AD10">
            <v>37</v>
          </cell>
          <cell r="AE10">
            <v>0.59677419354838712</v>
          </cell>
          <cell r="AP10">
            <v>62</v>
          </cell>
          <cell r="AQ10">
            <v>14139</v>
          </cell>
          <cell r="AR10">
            <v>405</v>
          </cell>
          <cell r="AS10">
            <v>2.7846534653465347E-2</v>
          </cell>
        </row>
        <row r="11">
          <cell r="AA11">
            <v>54</v>
          </cell>
          <cell r="AB11">
            <v>5</v>
          </cell>
          <cell r="AC11">
            <v>8.4745762711864403E-2</v>
          </cell>
          <cell r="AD11">
            <v>38</v>
          </cell>
          <cell r="AE11">
            <v>0.64406779661016944</v>
          </cell>
          <cell r="AP11">
            <v>59</v>
          </cell>
          <cell r="AQ11">
            <v>8403</v>
          </cell>
          <cell r="AR11">
            <v>1221</v>
          </cell>
          <cell r="AS11">
            <v>0.12687032418952618</v>
          </cell>
        </row>
        <row r="12">
          <cell r="AA12">
            <v>62</v>
          </cell>
          <cell r="AB12">
            <v>5</v>
          </cell>
          <cell r="AC12">
            <v>7.4626865671641784E-2</v>
          </cell>
          <cell r="AD12">
            <v>45</v>
          </cell>
          <cell r="AE12">
            <v>0.67164179104477617</v>
          </cell>
          <cell r="AP12">
            <v>67</v>
          </cell>
          <cell r="AQ12">
            <v>17890</v>
          </cell>
          <cell r="AR12">
            <v>262</v>
          </cell>
          <cell r="AS12">
            <v>1.4433671220802115E-2</v>
          </cell>
        </row>
        <row r="13">
          <cell r="AA13">
            <v>39</v>
          </cell>
          <cell r="AB13">
            <v>6</v>
          </cell>
          <cell r="AC13">
            <v>0.13333333333333333</v>
          </cell>
          <cell r="AD13">
            <v>30</v>
          </cell>
          <cell r="AE13">
            <v>0.66666666666666663</v>
          </cell>
          <cell r="AP13">
            <v>45</v>
          </cell>
          <cell r="AQ13">
            <v>4056</v>
          </cell>
          <cell r="AR13">
            <v>362</v>
          </cell>
          <cell r="AS13">
            <v>8.1937528293345399E-2</v>
          </cell>
        </row>
        <row r="14">
          <cell r="AA14">
            <v>75</v>
          </cell>
          <cell r="AB14">
            <v>10</v>
          </cell>
          <cell r="AC14">
            <v>0.11764705882352941</v>
          </cell>
          <cell r="AD14">
            <v>40</v>
          </cell>
          <cell r="AE14">
            <v>0.47058823529411764</v>
          </cell>
          <cell r="AP14">
            <v>85</v>
          </cell>
          <cell r="AQ14">
            <v>11846</v>
          </cell>
          <cell r="AR14">
            <v>1303</v>
          </cell>
          <cell r="AS14">
            <v>9.9094988212031332E-2</v>
          </cell>
        </row>
        <row r="15">
          <cell r="AA15">
            <v>48</v>
          </cell>
          <cell r="AB15">
            <v>12</v>
          </cell>
          <cell r="AC15">
            <v>0.2</v>
          </cell>
          <cell r="AD15">
            <v>36</v>
          </cell>
          <cell r="AE15">
            <v>0.6</v>
          </cell>
          <cell r="AP15">
            <v>60</v>
          </cell>
          <cell r="AQ15">
            <v>4081</v>
          </cell>
          <cell r="AR15">
            <v>330</v>
          </cell>
          <cell r="AS15">
            <v>7.4812967581047385E-2</v>
          </cell>
        </row>
        <row r="16">
          <cell r="AA16">
            <v>27</v>
          </cell>
          <cell r="AB16">
            <v>3</v>
          </cell>
          <cell r="AC16">
            <v>0.1</v>
          </cell>
          <cell r="AD16">
            <v>20</v>
          </cell>
          <cell r="AE16">
            <v>0.66666666666666663</v>
          </cell>
          <cell r="AP16">
            <v>30</v>
          </cell>
          <cell r="AQ16">
            <v>4573</v>
          </cell>
          <cell r="AR16">
            <v>211</v>
          </cell>
          <cell r="AS16">
            <v>4.410535117056856E-2</v>
          </cell>
        </row>
        <row r="17">
          <cell r="AA17">
            <v>55</v>
          </cell>
          <cell r="AB17">
            <v>1</v>
          </cell>
          <cell r="AC17">
            <v>1.7857142857142856E-2</v>
          </cell>
          <cell r="AD17">
            <v>35</v>
          </cell>
          <cell r="AE17">
            <v>0.625</v>
          </cell>
          <cell r="AP17">
            <v>56</v>
          </cell>
          <cell r="AQ17">
            <v>4828</v>
          </cell>
          <cell r="AR17">
            <v>72</v>
          </cell>
          <cell r="AS17">
            <v>1.4693877551020407E-2</v>
          </cell>
        </row>
        <row r="18">
          <cell r="AA18">
            <v>27</v>
          </cell>
          <cell r="AB18">
            <v>1</v>
          </cell>
          <cell r="AC18">
            <v>3.5714285714285712E-2</v>
          </cell>
          <cell r="AD18">
            <v>18</v>
          </cell>
          <cell r="AE18">
            <v>0.6428571428571429</v>
          </cell>
          <cell r="AP18">
            <v>28</v>
          </cell>
          <cell r="AQ18">
            <v>6256</v>
          </cell>
          <cell r="AR18">
            <v>126</v>
          </cell>
          <cell r="AS18">
            <v>1.9743027264180507E-2</v>
          </cell>
        </row>
        <row r="19">
          <cell r="AA19">
            <v>47</v>
          </cell>
          <cell r="AB19">
            <v>2</v>
          </cell>
          <cell r="AC19">
            <v>4.0816326530612242E-2</v>
          </cell>
          <cell r="AD19">
            <v>29</v>
          </cell>
          <cell r="AE19">
            <v>0.59183673469387754</v>
          </cell>
          <cell r="AP19">
            <v>49</v>
          </cell>
          <cell r="AQ19">
            <v>4256</v>
          </cell>
          <cell r="AR19">
            <v>135</v>
          </cell>
          <cell r="AS19">
            <v>3.0744705078569801E-2</v>
          </cell>
        </row>
        <row r="20">
          <cell r="AA20">
            <v>87</v>
          </cell>
          <cell r="AB20">
            <v>7</v>
          </cell>
          <cell r="AC20">
            <v>7.4468085106382975E-2</v>
          </cell>
          <cell r="AD20">
            <v>53</v>
          </cell>
          <cell r="AE20">
            <v>0.56382978723404253</v>
          </cell>
          <cell r="AP20">
            <v>94</v>
          </cell>
          <cell r="AQ20">
            <v>10558</v>
          </cell>
          <cell r="AR20">
            <v>685</v>
          </cell>
          <cell r="AS20">
            <v>6.0926798897091523E-2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S3">
            <v>433</v>
          </cell>
          <cell r="T3">
            <v>117</v>
          </cell>
          <cell r="U3">
            <v>0.21272727272727274</v>
          </cell>
          <cell r="V3">
            <v>393</v>
          </cell>
          <cell r="W3">
            <v>0.71454545454545459</v>
          </cell>
          <cell r="X3">
            <v>550</v>
          </cell>
          <cell r="Y3">
            <v>196411</v>
          </cell>
          <cell r="Z3">
            <v>83553</v>
          </cell>
          <cell r="AA3">
            <v>0.29844194253546885</v>
          </cell>
        </row>
        <row r="4">
          <cell r="S4">
            <v>93</v>
          </cell>
          <cell r="T4">
            <v>5</v>
          </cell>
          <cell r="U4">
            <v>5.1020408163265307E-2</v>
          </cell>
          <cell r="V4">
            <v>62</v>
          </cell>
          <cell r="W4">
            <v>0.63265306122448983</v>
          </cell>
          <cell r="X4">
            <v>98</v>
          </cell>
          <cell r="Y4">
            <v>11162</v>
          </cell>
          <cell r="Z4">
            <v>387</v>
          </cell>
          <cell r="AA4">
            <v>3.3509394752792451E-2</v>
          </cell>
        </row>
        <row r="5">
          <cell r="S5">
            <v>82</v>
          </cell>
          <cell r="T5">
            <v>14</v>
          </cell>
          <cell r="U5">
            <v>0.14583333333333334</v>
          </cell>
          <cell r="V5">
            <v>58</v>
          </cell>
          <cell r="W5">
            <v>0.60416666666666663</v>
          </cell>
          <cell r="X5">
            <v>96</v>
          </cell>
          <cell r="Y5">
            <v>12977</v>
          </cell>
          <cell r="Z5">
            <v>1742</v>
          </cell>
          <cell r="AA5">
            <v>0.11835043141517766</v>
          </cell>
        </row>
        <row r="6">
          <cell r="S6">
            <v>69</v>
          </cell>
          <cell r="T6">
            <v>6</v>
          </cell>
          <cell r="U6">
            <v>0.08</v>
          </cell>
          <cell r="V6">
            <v>46</v>
          </cell>
          <cell r="W6">
            <v>0.61333333333333329</v>
          </cell>
          <cell r="X6">
            <v>75</v>
          </cell>
          <cell r="Y6">
            <v>9427</v>
          </cell>
          <cell r="Z6">
            <v>1079</v>
          </cell>
          <cell r="AA6">
            <v>0.10270321720921378</v>
          </cell>
        </row>
        <row r="7">
          <cell r="S7">
            <v>46</v>
          </cell>
          <cell r="T7">
            <v>3</v>
          </cell>
          <cell r="U7">
            <v>6.1224489795918366E-2</v>
          </cell>
          <cell r="V7">
            <v>31</v>
          </cell>
          <cell r="W7">
            <v>0.63265306122448983</v>
          </cell>
          <cell r="X7">
            <v>49</v>
          </cell>
          <cell r="Y7">
            <v>6613</v>
          </cell>
          <cell r="Z7">
            <v>238</v>
          </cell>
          <cell r="AA7">
            <v>3.4739454094292806E-2</v>
          </cell>
        </row>
        <row r="8">
          <cell r="S8">
            <v>99</v>
          </cell>
          <cell r="T8">
            <v>5</v>
          </cell>
          <cell r="U8">
            <v>4.807692307692308E-2</v>
          </cell>
          <cell r="V8">
            <v>62</v>
          </cell>
          <cell r="W8">
            <v>0.59615384615384615</v>
          </cell>
          <cell r="X8">
            <v>104</v>
          </cell>
          <cell r="Y8">
            <v>14186</v>
          </cell>
          <cell r="Z8">
            <v>528</v>
          </cell>
          <cell r="AA8">
            <v>3.5884191926056817E-2</v>
          </cell>
        </row>
        <row r="9">
          <cell r="S9">
            <v>96</v>
          </cell>
          <cell r="T9">
            <v>13</v>
          </cell>
          <cell r="U9">
            <v>0.11926605504587157</v>
          </cell>
          <cell r="V9">
            <v>54</v>
          </cell>
          <cell r="W9">
            <v>0.49541284403669728</v>
          </cell>
          <cell r="X9">
            <v>109</v>
          </cell>
          <cell r="Y9">
            <v>13646</v>
          </cell>
          <cell r="Z9">
            <v>2757</v>
          </cell>
          <cell r="AA9">
            <v>0.16807900993720662</v>
          </cell>
        </row>
        <row r="10">
          <cell r="S10">
            <v>59</v>
          </cell>
          <cell r="T10">
            <v>3</v>
          </cell>
          <cell r="U10">
            <v>4.8387096774193547E-2</v>
          </cell>
          <cell r="V10">
            <v>37</v>
          </cell>
          <cell r="W10">
            <v>0.59677419354838712</v>
          </cell>
          <cell r="X10">
            <v>62</v>
          </cell>
          <cell r="Y10">
            <v>12263</v>
          </cell>
          <cell r="Z10">
            <v>409</v>
          </cell>
          <cell r="AA10">
            <v>3.227588383838384E-2</v>
          </cell>
        </row>
        <row r="11">
          <cell r="S11">
            <v>55</v>
          </cell>
          <cell r="T11">
            <v>4</v>
          </cell>
          <cell r="U11">
            <v>6.7796610169491525E-2</v>
          </cell>
          <cell r="V11">
            <v>37</v>
          </cell>
          <cell r="W11">
            <v>0.6271186440677966</v>
          </cell>
          <cell r="X11">
            <v>59</v>
          </cell>
          <cell r="Y11">
            <v>7265</v>
          </cell>
          <cell r="Z11">
            <v>1020</v>
          </cell>
          <cell r="AA11">
            <v>0.12311406155703078</v>
          </cell>
        </row>
        <row r="12">
          <cell r="S12">
            <v>60</v>
          </cell>
          <cell r="T12">
            <v>6</v>
          </cell>
          <cell r="U12">
            <v>9.0909090909090912E-2</v>
          </cell>
          <cell r="V12">
            <v>42</v>
          </cell>
          <cell r="W12">
            <v>0.63636363636363635</v>
          </cell>
          <cell r="X12">
            <v>66</v>
          </cell>
          <cell r="Y12">
            <v>18089</v>
          </cell>
          <cell r="Z12">
            <v>479</v>
          </cell>
          <cell r="AA12">
            <v>2.5797070228349848E-2</v>
          </cell>
        </row>
        <row r="13">
          <cell r="S13">
            <v>41</v>
          </cell>
          <cell r="T13">
            <v>5</v>
          </cell>
          <cell r="U13">
            <v>0.10869565217391304</v>
          </cell>
          <cell r="V13">
            <v>30</v>
          </cell>
          <cell r="W13">
            <v>0.65217391304347827</v>
          </cell>
          <cell r="X13">
            <v>46</v>
          </cell>
          <cell r="Y13">
            <v>3683</v>
          </cell>
          <cell r="Z13">
            <v>533</v>
          </cell>
          <cell r="AA13">
            <v>0.12642314990512335</v>
          </cell>
        </row>
        <row r="14">
          <cell r="S14">
            <v>75</v>
          </cell>
          <cell r="T14">
            <v>13</v>
          </cell>
          <cell r="U14">
            <v>0.14772727272727273</v>
          </cell>
          <cell r="V14">
            <v>39</v>
          </cell>
          <cell r="W14">
            <v>0.44318181818181818</v>
          </cell>
          <cell r="X14">
            <v>88</v>
          </cell>
          <cell r="Y14">
            <v>11488</v>
          </cell>
          <cell r="Z14">
            <v>1404</v>
          </cell>
          <cell r="AA14">
            <v>0.1089047471300031</v>
          </cell>
        </row>
        <row r="15">
          <cell r="S15">
            <v>53</v>
          </cell>
          <cell r="T15">
            <v>10</v>
          </cell>
          <cell r="U15">
            <v>0.15873015873015872</v>
          </cell>
          <cell r="V15">
            <v>39</v>
          </cell>
          <cell r="W15">
            <v>0.61904761904761907</v>
          </cell>
          <cell r="X15">
            <v>63</v>
          </cell>
          <cell r="Y15">
            <v>4082</v>
          </cell>
          <cell r="Z15">
            <v>270</v>
          </cell>
          <cell r="AA15">
            <v>6.204044117647059E-2</v>
          </cell>
        </row>
        <row r="16">
          <cell r="S16">
            <v>28</v>
          </cell>
          <cell r="T16">
            <v>2</v>
          </cell>
          <cell r="U16">
            <v>6.6666666666666666E-2</v>
          </cell>
          <cell r="V16">
            <v>20</v>
          </cell>
          <cell r="W16">
            <v>0.66666666666666663</v>
          </cell>
          <cell r="X16">
            <v>30</v>
          </cell>
          <cell r="Y16">
            <v>4667</v>
          </cell>
          <cell r="Z16">
            <v>78</v>
          </cell>
          <cell r="AA16">
            <v>1.643835616438356E-2</v>
          </cell>
        </row>
        <row r="17">
          <cell r="S17">
            <v>53</v>
          </cell>
          <cell r="T17">
            <v>2</v>
          </cell>
          <cell r="U17">
            <v>3.6363636363636362E-2</v>
          </cell>
          <cell r="V17">
            <v>35</v>
          </cell>
          <cell r="W17">
            <v>0.63636363636363635</v>
          </cell>
          <cell r="X17">
            <v>55</v>
          </cell>
          <cell r="Y17">
            <v>4527</v>
          </cell>
          <cell r="Z17">
            <v>287</v>
          </cell>
          <cell r="AA17">
            <v>5.9617781470710431E-2</v>
          </cell>
        </row>
        <row r="18">
          <cell r="S18">
            <v>25</v>
          </cell>
          <cell r="T18">
            <v>2</v>
          </cell>
          <cell r="U18">
            <v>7.407407407407407E-2</v>
          </cell>
          <cell r="V18">
            <v>18</v>
          </cell>
          <cell r="W18">
            <v>0.66666666666666663</v>
          </cell>
          <cell r="X18">
            <v>27</v>
          </cell>
          <cell r="Y18">
            <v>6180</v>
          </cell>
          <cell r="Z18">
            <v>198</v>
          </cell>
          <cell r="AA18">
            <v>3.1044214487300093E-2</v>
          </cell>
        </row>
        <row r="19">
          <cell r="S19">
            <v>46</v>
          </cell>
          <cell r="T19">
            <v>3</v>
          </cell>
          <cell r="U19">
            <v>6.1224489795918366E-2</v>
          </cell>
          <cell r="V19">
            <v>29</v>
          </cell>
          <cell r="W19">
            <v>0.59183673469387754</v>
          </cell>
          <cell r="X19">
            <v>49</v>
          </cell>
          <cell r="Y19">
            <v>4130</v>
          </cell>
          <cell r="Z19">
            <v>226</v>
          </cell>
          <cell r="AA19">
            <v>5.1882460973370063E-2</v>
          </cell>
        </row>
        <row r="20">
          <cell r="S20">
            <v>90</v>
          </cell>
          <cell r="T20">
            <v>3</v>
          </cell>
          <cell r="U20">
            <v>3.2258064516129031E-2</v>
          </cell>
          <cell r="V20">
            <v>53</v>
          </cell>
          <cell r="W20">
            <v>0.56989247311827962</v>
          </cell>
          <cell r="X20">
            <v>93</v>
          </cell>
          <cell r="Y20">
            <v>9999</v>
          </cell>
          <cell r="Z20">
            <v>422</v>
          </cell>
          <cell r="AA20">
            <v>4.0495154015929374E-2</v>
          </cell>
        </row>
      </sheetData>
      <sheetData sheetId="16">
        <row r="3">
          <cell r="S3">
            <v>436</v>
          </cell>
          <cell r="T3">
            <v>121</v>
          </cell>
          <cell r="U3">
            <v>0.21723518850987433</v>
          </cell>
          <cell r="V3">
            <v>412</v>
          </cell>
          <cell r="W3">
            <v>0.73967684021543989</v>
          </cell>
          <cell r="X3">
            <v>557</v>
          </cell>
          <cell r="Y3">
            <v>253486</v>
          </cell>
          <cell r="Z3">
            <v>26294</v>
          </cell>
          <cell r="AA3">
            <v>9.3980985059689756E-2</v>
          </cell>
        </row>
        <row r="4">
          <cell r="S4">
            <v>93</v>
          </cell>
          <cell r="T4">
            <v>7</v>
          </cell>
          <cell r="U4">
            <v>7.0000000000000007E-2</v>
          </cell>
          <cell r="V4">
            <v>64</v>
          </cell>
          <cell r="W4">
            <v>0.64</v>
          </cell>
          <cell r="X4">
            <v>100</v>
          </cell>
          <cell r="Y4">
            <v>11122</v>
          </cell>
          <cell r="Z4">
            <v>585</v>
          </cell>
          <cell r="AA4">
            <v>4.9970103356965917E-2</v>
          </cell>
        </row>
        <row r="5">
          <cell r="S5">
            <v>93</v>
          </cell>
          <cell r="T5">
            <v>9</v>
          </cell>
          <cell r="U5">
            <v>8.8235294117647065E-2</v>
          </cell>
          <cell r="V5">
            <v>64</v>
          </cell>
          <cell r="W5">
            <v>0.62745098039215685</v>
          </cell>
          <cell r="X5">
            <v>102</v>
          </cell>
          <cell r="Y5">
            <v>14138</v>
          </cell>
          <cell r="Z5">
            <v>888</v>
          </cell>
          <cell r="AA5">
            <v>5.9097564222015175E-2</v>
          </cell>
        </row>
        <row r="6">
          <cell r="S6">
            <v>69</v>
          </cell>
          <cell r="T6">
            <v>12</v>
          </cell>
          <cell r="U6">
            <v>0.14814814814814814</v>
          </cell>
          <cell r="V6">
            <v>52</v>
          </cell>
          <cell r="W6">
            <v>0.64197530864197527</v>
          </cell>
          <cell r="X6">
            <v>81</v>
          </cell>
          <cell r="Y6">
            <v>13503</v>
          </cell>
          <cell r="Z6">
            <v>1142</v>
          </cell>
          <cell r="AA6">
            <v>7.7978832365995218E-2</v>
          </cell>
        </row>
        <row r="7">
          <cell r="S7">
            <v>48</v>
          </cell>
          <cell r="T7">
            <v>2</v>
          </cell>
          <cell r="U7">
            <v>0.04</v>
          </cell>
          <cell r="V7">
            <v>32</v>
          </cell>
          <cell r="W7">
            <v>0.64</v>
          </cell>
          <cell r="X7">
            <v>50</v>
          </cell>
          <cell r="Y7">
            <v>8567</v>
          </cell>
          <cell r="Z7">
            <v>669</v>
          </cell>
          <cell r="AA7">
            <v>7.2433954092680816E-2</v>
          </cell>
        </row>
        <row r="8">
          <cell r="S8">
            <v>96</v>
          </cell>
          <cell r="T8">
            <v>8</v>
          </cell>
          <cell r="U8">
            <v>7.6923076923076927E-2</v>
          </cell>
          <cell r="V8">
            <v>62</v>
          </cell>
          <cell r="W8">
            <v>0.59615384615384615</v>
          </cell>
          <cell r="X8">
            <v>104</v>
          </cell>
          <cell r="Y8">
            <v>13722</v>
          </cell>
          <cell r="Z8">
            <v>696</v>
          </cell>
          <cell r="AA8">
            <v>4.827299209321681E-2</v>
          </cell>
        </row>
        <row r="9">
          <cell r="S9">
            <v>97</v>
          </cell>
          <cell r="T9">
            <v>13</v>
          </cell>
          <cell r="U9">
            <v>0.11818181818181818</v>
          </cell>
          <cell r="V9">
            <v>57</v>
          </cell>
          <cell r="W9">
            <v>0.51818181818181819</v>
          </cell>
          <cell r="X9">
            <v>110</v>
          </cell>
          <cell r="Y9">
            <v>13550</v>
          </cell>
          <cell r="Z9">
            <v>2859</v>
          </cell>
          <cell r="AA9">
            <v>0.17423365226400148</v>
          </cell>
        </row>
        <row r="10">
          <cell r="S10">
            <v>59</v>
          </cell>
          <cell r="T10">
            <v>3</v>
          </cell>
          <cell r="U10">
            <v>4.8387096774193547E-2</v>
          </cell>
          <cell r="V10">
            <v>38</v>
          </cell>
          <cell r="W10">
            <v>0.61290322580645162</v>
          </cell>
          <cell r="X10">
            <v>62</v>
          </cell>
          <cell r="Y10">
            <v>13762</v>
          </cell>
          <cell r="Z10">
            <v>471</v>
          </cell>
          <cell r="AA10">
            <v>3.3092109885477415E-2</v>
          </cell>
        </row>
        <row r="11">
          <cell r="S11">
            <v>55</v>
          </cell>
          <cell r="T11">
            <v>4</v>
          </cell>
          <cell r="U11">
            <v>6.7796610169491525E-2</v>
          </cell>
          <cell r="V11">
            <v>39</v>
          </cell>
          <cell r="W11">
            <v>0.66101694915254239</v>
          </cell>
          <cell r="X11">
            <v>59</v>
          </cell>
          <cell r="Y11">
            <v>9303</v>
          </cell>
          <cell r="Z11">
            <v>362</v>
          </cell>
          <cell r="AA11">
            <v>3.7454733574754269E-2</v>
          </cell>
        </row>
        <row r="12">
          <cell r="S12">
            <v>63</v>
          </cell>
          <cell r="T12">
            <v>4</v>
          </cell>
          <cell r="U12">
            <v>5.9701492537313432E-2</v>
          </cell>
          <cell r="V12">
            <v>42</v>
          </cell>
          <cell r="W12">
            <v>0.62686567164179108</v>
          </cell>
          <cell r="X12">
            <v>67</v>
          </cell>
          <cell r="Y12">
            <v>18261</v>
          </cell>
          <cell r="Z12">
            <v>365</v>
          </cell>
          <cell r="AA12">
            <v>1.9596263287877162E-2</v>
          </cell>
        </row>
        <row r="13">
          <cell r="S13">
            <v>39</v>
          </cell>
          <cell r="T13">
            <v>9</v>
          </cell>
          <cell r="U13">
            <v>0.1875</v>
          </cell>
          <cell r="V13">
            <v>29</v>
          </cell>
          <cell r="W13">
            <v>0.60416666666666663</v>
          </cell>
          <cell r="X13">
            <v>48</v>
          </cell>
          <cell r="Y13">
            <v>3906</v>
          </cell>
          <cell r="Z13">
            <v>405</v>
          </cell>
          <cell r="AA13">
            <v>9.3945720250521919E-2</v>
          </cell>
        </row>
        <row r="14">
          <cell r="S14">
            <v>74</v>
          </cell>
          <cell r="T14">
            <v>16</v>
          </cell>
          <cell r="U14">
            <v>0.17777777777777778</v>
          </cell>
          <cell r="V14">
            <v>37</v>
          </cell>
          <cell r="W14">
            <v>0.41111111111111109</v>
          </cell>
          <cell r="X14">
            <v>90</v>
          </cell>
          <cell r="Y14">
            <v>10974</v>
          </cell>
          <cell r="Z14">
            <v>2162</v>
          </cell>
          <cell r="AA14">
            <v>0.16458587088915957</v>
          </cell>
        </row>
        <row r="15">
          <cell r="S15">
            <v>49</v>
          </cell>
          <cell r="T15">
            <v>13</v>
          </cell>
          <cell r="U15">
            <v>0.20967741935483872</v>
          </cell>
          <cell r="V15">
            <v>38</v>
          </cell>
          <cell r="W15">
            <v>0.61290322580645162</v>
          </cell>
          <cell r="X15">
            <v>62</v>
          </cell>
          <cell r="Y15">
            <v>4006</v>
          </cell>
          <cell r="Z15">
            <v>273</v>
          </cell>
          <cell r="AA15">
            <v>6.3799953260107498E-2</v>
          </cell>
        </row>
        <row r="16">
          <cell r="S16">
            <v>27</v>
          </cell>
          <cell r="T16">
            <v>3</v>
          </cell>
          <cell r="U16">
            <v>0.1</v>
          </cell>
          <cell r="V16">
            <v>20</v>
          </cell>
          <cell r="W16">
            <v>0.66666666666666663</v>
          </cell>
          <cell r="X16">
            <v>30</v>
          </cell>
          <cell r="Y16">
            <v>4619</v>
          </cell>
          <cell r="Z16">
            <v>631</v>
          </cell>
          <cell r="AA16">
            <v>0.12019047619047619</v>
          </cell>
        </row>
        <row r="17">
          <cell r="S17">
            <v>50</v>
          </cell>
          <cell r="T17">
            <v>5</v>
          </cell>
          <cell r="U17">
            <v>9.0909090909090912E-2</v>
          </cell>
          <cell r="V17">
            <v>34</v>
          </cell>
          <cell r="W17">
            <v>0.61818181818181817</v>
          </cell>
          <cell r="X17">
            <v>55</v>
          </cell>
          <cell r="Y17">
            <v>4242</v>
          </cell>
          <cell r="Z17">
            <v>768</v>
          </cell>
          <cell r="AA17">
            <v>0.15329341317365269</v>
          </cell>
        </row>
        <row r="18">
          <cell r="S18">
            <v>28</v>
          </cell>
          <cell r="T18">
            <v>0</v>
          </cell>
          <cell r="U18">
            <v>0</v>
          </cell>
          <cell r="V18">
            <v>19</v>
          </cell>
          <cell r="W18">
            <v>0.6785714285714286</v>
          </cell>
          <cell r="X18">
            <v>28</v>
          </cell>
          <cell r="Y18">
            <v>6530</v>
          </cell>
          <cell r="Z18">
            <v>0</v>
          </cell>
          <cell r="AA18">
            <v>0</v>
          </cell>
        </row>
        <row r="19">
          <cell r="S19">
            <v>50</v>
          </cell>
          <cell r="T19">
            <v>3</v>
          </cell>
          <cell r="U19">
            <v>5.6603773584905662E-2</v>
          </cell>
          <cell r="V19">
            <v>29</v>
          </cell>
          <cell r="W19">
            <v>0.54716981132075471</v>
          </cell>
          <cell r="X19">
            <v>53</v>
          </cell>
          <cell r="Y19">
            <v>4501</v>
          </cell>
          <cell r="Z19">
            <v>195</v>
          </cell>
          <cell r="AA19">
            <v>4.1524701873935262E-2</v>
          </cell>
        </row>
        <row r="20">
          <cell r="S20">
            <v>92</v>
          </cell>
          <cell r="T20">
            <v>2</v>
          </cell>
          <cell r="U20">
            <v>2.1276595744680851E-2</v>
          </cell>
          <cell r="V20">
            <v>53</v>
          </cell>
          <cell r="W20">
            <v>0.56382978723404253</v>
          </cell>
          <cell r="X20">
            <v>94</v>
          </cell>
          <cell r="Y20">
            <v>10848</v>
          </cell>
          <cell r="Z20">
            <v>235</v>
          </cell>
          <cell r="AA20">
            <v>2.1203645222412703E-2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90" zoomScaleNormal="90" workbookViewId="0">
      <selection activeCell="N23" sqref="N23"/>
    </sheetView>
  </sheetViews>
  <sheetFormatPr defaultRowHeight="15" x14ac:dyDescent="0.25"/>
  <cols>
    <col min="1" max="1" width="31.85546875" bestFit="1" customWidth="1"/>
    <col min="2" max="2" width="31.85546875" customWidth="1"/>
    <col min="3" max="3" width="15.28515625" hidden="1" customWidth="1"/>
    <col min="14" max="14" width="16.42578125" bestFit="1" customWidth="1"/>
    <col min="15" max="15" width="30.28515625" bestFit="1" customWidth="1"/>
    <col min="16" max="16" width="29.85546875" bestFit="1" customWidth="1"/>
    <col min="17" max="17" width="16.42578125" bestFit="1" customWidth="1"/>
  </cols>
  <sheetData>
    <row r="1" spans="1:17" x14ac:dyDescent="0.25">
      <c r="C1" t="s">
        <v>0</v>
      </c>
      <c r="D1">
        <v>2008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 t="s">
        <v>1</v>
      </c>
      <c r="O1" t="s">
        <v>2</v>
      </c>
      <c r="P1" t="s">
        <v>3</v>
      </c>
      <c r="Q1" t="s">
        <v>4</v>
      </c>
    </row>
    <row r="2" spans="1:17" x14ac:dyDescent="0.25">
      <c r="A2" t="s">
        <v>5</v>
      </c>
      <c r="C2" s="18">
        <f>AVERAGE(D2:M2)</f>
        <v>0.1396071156104797</v>
      </c>
      <c r="D2" s="16">
        <f>'CMC summary'!$L$13</f>
        <v>0.13228079097735362</v>
      </c>
      <c r="E2" s="16">
        <f>'CMC summary'!$L$11</f>
        <v>0.17593018607492777</v>
      </c>
      <c r="F2" s="16">
        <f>'CMC summary'!$L$10</f>
        <v>0.15139307813248581</v>
      </c>
      <c r="G2" s="16">
        <f>'CMC summary'!$L$9</f>
        <v>0.13935184247652607</v>
      </c>
      <c r="H2" s="16">
        <f>'CMC summary'!$L$8</f>
        <v>0.29844194253546885</v>
      </c>
      <c r="I2" s="16">
        <f>'CMC summary'!$L$7</f>
        <v>9.0155033688755146E-2</v>
      </c>
      <c r="J2" s="16">
        <f>'CMC summary'!$L$6</f>
        <v>8.3678568972349487E-2</v>
      </c>
      <c r="K2" s="16">
        <f>'CMC summary'!$L$5</f>
        <v>9.0066657953208729E-2</v>
      </c>
      <c r="L2" s="16">
        <f>'CMC summary'!$L$4</f>
        <v>0.11314673397944237</v>
      </c>
      <c r="M2" s="35">
        <f>'CMC summary'!$L$3</f>
        <v>0.12162632131427897</v>
      </c>
      <c r="N2" s="35">
        <f>'CMC summary'!$L$4</f>
        <v>0.11314673397944237</v>
      </c>
      <c r="O2" s="36">
        <f>MAX($D2:L2)</f>
        <v>0.29844194253546885</v>
      </c>
      <c r="P2" s="36">
        <f>MIN($D2:L2)</f>
        <v>8.3678568972349487E-2</v>
      </c>
      <c r="Q2" s="35">
        <f>'CMC summary'!$L$3</f>
        <v>0.12162632131427897</v>
      </c>
    </row>
    <row r="3" spans="1:17" x14ac:dyDescent="0.25">
      <c r="A3" t="s">
        <v>6</v>
      </c>
      <c r="B3" t="s">
        <v>7</v>
      </c>
      <c r="C3" s="18">
        <f t="shared" ref="C3:C22" si="0">AVERAGE(D3:M3)</f>
        <v>8.1958597748397394E-2</v>
      </c>
      <c r="D3" s="16">
        <f>SUMIFS('2008'!$O$3:$O$34,'2008'!$A$3:$A$34,'Class A vacancy summary'!$B3,'2008'!$B$3:$B$34,"TRUE")/SUMIF('2008'!$A$3:$A$34,'Class A vacancy summary'!$B3,'2008'!$O$3:$O$34)</f>
        <v>0.11424984306340238</v>
      </c>
      <c r="E3" s="16">
        <f>SUMIFS('2010'!$O$3:$O$35,'2010'!$A$3:$A$35,'Class A vacancy summary'!$B3,'2010'!$B$3:$B$35,"TRUE")/SUMIF('2010'!$A$3:$A$35,'Class A vacancy summary'!$B3,'2010'!$O$3:$O$35)</f>
        <v>0.26443367122080214</v>
      </c>
      <c r="F3" s="16">
        <f>SUMIFS('2011'!$G$2:$G$67,'2011'!$A$2:$A$67,'Class A vacancy summary'!$B3,'2011'!$B$2:$B$67,"Vacant")</f>
        <v>8.103102330606575E-2</v>
      </c>
      <c r="G3" s="16">
        <f>SUMIF('2012'!$A$2:$A$19,'Class A vacancy summary'!$A3,'2012'!$K$2:$K$19)</f>
        <v>4.9970103356965917E-2</v>
      </c>
      <c r="H3" s="16">
        <f>SUMIF('2013'!$A$2:$A$19,'Class A vacancy summary'!$A3,'2013'!$K$2:$K$19)</f>
        <v>3.3509394752792451E-2</v>
      </c>
      <c r="I3" s="16">
        <f>SUMIF('2014'!$A$3:$A$20,'Class A vacancy summary'!$A3,'2014'!$K$3:$K$20)</f>
        <v>6.2793677915420759E-2</v>
      </c>
      <c r="J3" s="16">
        <f>SUMIF('2015'!$A$3:$A$20,'Class A vacancy summary'!$A3,'2015'!$K$3:$K$20)</f>
        <v>6.1838681699913273E-2</v>
      </c>
      <c r="K3" s="16">
        <f>SUMIF('2016'!$A$3:$A$20,'Class A vacancy summary'!$A3,'2016'!$K$3:$K$20)</f>
        <v>6.2793677915420759E-2</v>
      </c>
      <c r="L3" s="16">
        <f>SUMIF('2017'!$A$3:$A$20,'Class A vacancy summary'!$A3,'2017'!$K$3:$K$20)</f>
        <v>2.6142674070909866E-2</v>
      </c>
      <c r="M3" s="16">
        <f>SUMIF('2018'!$A$3:$A$20,'Class A vacancy summary'!$A3,'2018'!$K$3:$K$20)</f>
        <v>6.2823230182280629E-2</v>
      </c>
      <c r="N3" s="16">
        <f>SUMIF('2017'!$A$3:$A$20,'Class A vacancy summary'!$A3,'2017'!$K$3:$K$21)</f>
        <v>2.6142674070909866E-2</v>
      </c>
      <c r="O3" s="18">
        <f>MAX($D3:L3)</f>
        <v>0.26443367122080214</v>
      </c>
      <c r="P3" s="18">
        <f>MIN($D3:L3)</f>
        <v>2.6142674070909866E-2</v>
      </c>
      <c r="Q3" s="16">
        <f>SUMIF('2018'!$A$3:$A$20,'Class A vacancy summary'!$A3,'2018'!$K$3:$K$21)</f>
        <v>6.2823230182280629E-2</v>
      </c>
    </row>
    <row r="4" spans="1:17" x14ac:dyDescent="0.25">
      <c r="A4" t="s">
        <v>8</v>
      </c>
      <c r="B4" t="s">
        <v>9</v>
      </c>
      <c r="C4" s="18">
        <f t="shared" si="0"/>
        <v>9.6703583187355641E-2</v>
      </c>
      <c r="D4" s="16">
        <f>SUMIFS('2008'!$O$3:$O$34,'2008'!$A$3:$A$34,'Class A vacancy summary'!$B4,'2008'!$B$3:$B$34,"TRUE")/SUMIF('2008'!$A$3:$A$34,'Class A vacancy summary'!$B4,'2008'!$O$3:$O$34)</f>
        <v>0.12151898734177215</v>
      </c>
      <c r="E4" s="16">
        <f>SUMIFS('2010'!$O$3:$O$35,'2010'!$A$3:$A$35,'Class A vacancy summary'!$B4,'2010'!$B$3:$B$35,"TRUE")/SUMIF('2010'!$A$3:$A$35,'Class A vacancy summary'!$B4,'2010'!$O$3:$O$35)</f>
        <v>9.9205242610150582E-2</v>
      </c>
      <c r="F4" s="16">
        <f>SUMIFS('2011'!$G$2:$G$67,'2011'!$A$2:$A$67,'Class A vacancy summary'!$B4,'2011'!$B$2:$B$67,"Vacant")</f>
        <v>6.7411647133642227E-2</v>
      </c>
      <c r="G4" s="16">
        <f>SUMIF('2012'!$A$2:$A$19,'Class A vacancy summary'!$A4,'2012'!$K$2:$K$19)</f>
        <v>5.9097564222015175E-2</v>
      </c>
      <c r="H4" s="16">
        <f>SUMIF('2013'!$A$2:$A$19,'Class A vacancy summary'!$A4,'2013'!$K$2:$K$19)</f>
        <v>0.11835043141517766</v>
      </c>
      <c r="I4" s="16">
        <f>SUMIF('2014'!$A$3:$A$20,'Class A vacancy summary'!$A4,'2014'!$K$3:$K$20)</f>
        <v>9.6120327932347815E-2</v>
      </c>
      <c r="J4" s="16">
        <f>SUMIF('2015'!$A$3:$A$20,'Class A vacancy summary'!$A4,'2015'!$K$3:$K$20)</f>
        <v>9.5099560382725629E-2</v>
      </c>
      <c r="K4" s="16">
        <f>SUMIF('2016'!$A$3:$A$20,'Class A vacancy summary'!$A4,'2016'!$K$3:$K$20)</f>
        <v>9.1376170655567121E-2</v>
      </c>
      <c r="L4" s="16">
        <f>SUMIF('2017'!$A$3:$A$20,'Class A vacancy summary'!$A4,'2017'!$K$3:$K$20)</f>
        <v>9.482260858407647E-2</v>
      </c>
      <c r="M4" s="16">
        <f>SUMIF('2018'!$A$3:$A$20,'Class A vacancy summary'!$A4,'2018'!$K$3:$K$20)</f>
        <v>0.1240332915960816</v>
      </c>
      <c r="N4" s="16">
        <f>SUMIF('2017'!$A$3:$A$20,'Class A vacancy summary'!$A4,'2017'!$K$3:$K$21)</f>
        <v>9.482260858407647E-2</v>
      </c>
      <c r="O4" s="18">
        <f>MAX($D4:L4)</f>
        <v>0.12151898734177215</v>
      </c>
      <c r="P4" s="18">
        <f>MIN($D4:L4)</f>
        <v>5.9097564222015175E-2</v>
      </c>
      <c r="Q4" s="16">
        <f>SUMIF('2018'!$A$3:$A$20,'Class A vacancy summary'!$A4,'2018'!$K$3:$K$21)</f>
        <v>0.1240332915960816</v>
      </c>
    </row>
    <row r="5" spans="1:17" x14ac:dyDescent="0.25">
      <c r="A5" t="s">
        <v>10</v>
      </c>
      <c r="B5" t="s">
        <v>11</v>
      </c>
      <c r="C5" s="18">
        <f t="shared" si="0"/>
        <v>7.610790808941223E-2</v>
      </c>
      <c r="D5" s="16">
        <f>SUMIFS('2008'!$O$3:$O$34,'2008'!$A$3:$A$34,'Class A vacancy summary'!$B5,'2008'!$B$3:$B$34,"TRUE")/SUMIF('2008'!$A$3:$A$34,'Class A vacancy summary'!$B5,'2008'!$O$3:$O$34)</f>
        <v>0.11437995424801831</v>
      </c>
      <c r="E5" s="16">
        <f>SUMIFS('2010'!$O$3:$O$35,'2010'!$A$3:$A$35,'Class A vacancy summary'!$B5,'2010'!$B$3:$B$35,"TRUE")/SUMIF('2010'!$A$3:$A$35,'Class A vacancy summary'!$B5,'2010'!$O$3:$O$35)</f>
        <v>0.10785555907507127</v>
      </c>
      <c r="F5" s="16">
        <f>SUMIFS('2011'!$G$2:$G$67,'2011'!$A$2:$A$67,'Class A vacancy summary'!$B5,'2011'!$B$2:$B$67,"Vacant")</f>
        <v>8.1606217616580309E-2</v>
      </c>
      <c r="G5" s="16">
        <f>SUMIF('2012'!$A$2:$A$19,'Class A vacancy summary'!$A5,'2012'!$K$2:$K$19)</f>
        <v>7.7978832365995218E-2</v>
      </c>
      <c r="H5" s="16">
        <f>SUMIF('2013'!$A$2:$A$19,'Class A vacancy summary'!$A5,'2013'!$K$2:$K$19)</f>
        <v>0.10270321720921378</v>
      </c>
      <c r="I5" s="16">
        <f>SUMIF('2014'!$A$3:$A$20,'Class A vacancy summary'!$A5,'2014'!$K$3:$K$20)</f>
        <v>5.0957914572864318E-2</v>
      </c>
      <c r="J5" s="16">
        <f>SUMIF('2015'!$A$3:$A$20,'Class A vacancy summary'!$A5,'2015'!$K$3:$K$20)</f>
        <v>4.007696901333687E-2</v>
      </c>
      <c r="K5" s="16">
        <f>SUMIF('2016'!$A$3:$A$20,'Class A vacancy summary'!$A5,'2016'!$K$3:$K$20)</f>
        <v>5.6797823634795304E-2</v>
      </c>
      <c r="L5" s="16">
        <f>SUMIF('2017'!$A$3:$A$20,'Class A vacancy summary'!$A5,'2017'!$K$3:$K$20)</f>
        <v>6.3008022100621577E-2</v>
      </c>
      <c r="M5" s="16">
        <f>SUMIF('2018'!$A$3:$A$20,'Class A vacancy summary'!$A5,'2018'!$K$3:$K$20)</f>
        <v>6.5714571057625085E-2</v>
      </c>
      <c r="N5" s="16">
        <f>SUMIF('2017'!$A$3:$A$20,'Class A vacancy summary'!$A5,'2017'!$K$3:$K$21)</f>
        <v>6.3008022100621577E-2</v>
      </c>
      <c r="O5" s="18">
        <f>MAX($D5:L5)</f>
        <v>0.11437995424801831</v>
      </c>
      <c r="P5" s="18">
        <f>MIN($D5:L5)</f>
        <v>4.007696901333687E-2</v>
      </c>
      <c r="Q5" s="16">
        <f>SUMIF('2018'!$A$3:$A$20,'Class A vacancy summary'!$A5,'2018'!$K$3:$K$21)</f>
        <v>6.5714571057625085E-2</v>
      </c>
    </row>
    <row r="6" spans="1:17" x14ac:dyDescent="0.25">
      <c r="A6" t="s">
        <v>12</v>
      </c>
      <c r="B6" t="s">
        <v>13</v>
      </c>
      <c r="C6" s="18">
        <f t="shared" si="0"/>
        <v>5.9364771597430664E-2</v>
      </c>
      <c r="D6" s="16">
        <f>SUMIFS('2008'!$O$3:$O$34,'2008'!$A$3:$A$34,'Class A vacancy summary'!$B6,'2008'!$B$3:$B$34,"TRUE")/SUMIF('2008'!$A$3:$A$34,'Class A vacancy summary'!$B6,'2008'!$O$3:$O$34)</f>
        <v>9.0008372871895059E-2</v>
      </c>
      <c r="E6" s="16">
        <f>SUMIFS('2010'!$O$3:$O$35,'2010'!$A$3:$A$35,'Class A vacancy summary'!$B6,'2010'!$B$3:$B$35,"TRUE")/SUMIF('2010'!$A$3:$A$35,'Class A vacancy summary'!$B6,'2010'!$O$3:$O$35)</f>
        <v>5.4545454545454543E-2</v>
      </c>
      <c r="F6" s="16">
        <f>SUMIFS('2011'!$G$2:$G$67,'2011'!$A$2:$A$67,'Class A vacancy summary'!$B6,'2011'!$B$2:$B$67,"Vacant")</f>
        <v>5.3266909369611037E-2</v>
      </c>
      <c r="G6" s="16">
        <f>SUMIF('2012'!$A$2:$A$19,'Class A vacancy summary'!$A6,'2012'!$K$2:$K$19)</f>
        <v>7.2433954092680816E-2</v>
      </c>
      <c r="H6" s="16">
        <f>SUMIF('2013'!$A$2:$A$19,'Class A vacancy summary'!$A6,'2013'!$K$2:$K$19)</f>
        <v>3.4739454094292806E-2</v>
      </c>
      <c r="I6" s="16">
        <f>SUMIF('2014'!$A$3:$A$20,'Class A vacancy summary'!$A6,'2014'!$K$3:$K$20)</f>
        <v>6.1612409875464277E-2</v>
      </c>
      <c r="J6" s="16">
        <f>SUMIF('2015'!$A$3:$A$20,'Class A vacancy summary'!$A6,'2015'!$K$3:$K$20)</f>
        <v>5.4620930740659823E-2</v>
      </c>
      <c r="K6" s="16">
        <f>SUMIF('2016'!$A$3:$A$20,'Class A vacancy summary'!$A6,'2016'!$K$3:$K$20)</f>
        <v>6.1612409875464277E-2</v>
      </c>
      <c r="L6" s="16">
        <f>SUMIF('2017'!$A$3:$A$20,'Class A vacancy summary'!$A6,'2017'!$K$3:$K$20)</f>
        <v>5.5494865632510375E-2</v>
      </c>
      <c r="M6" s="16">
        <f>SUMIF('2018'!$A$3:$A$20,'Class A vacancy summary'!$A6,'2018'!$K$3:$K$20)</f>
        <v>5.5312954876273655E-2</v>
      </c>
      <c r="N6" s="16">
        <f>SUMIF('2017'!$A$3:$A$20,'Class A vacancy summary'!$A6,'2017'!$K$3:$K$21)</f>
        <v>5.5494865632510375E-2</v>
      </c>
      <c r="O6" s="18">
        <f>MAX($D6:L6)</f>
        <v>9.0008372871895059E-2</v>
      </c>
      <c r="P6" s="18">
        <f>MIN($D6:L6)</f>
        <v>3.4739454094292806E-2</v>
      </c>
      <c r="Q6" s="16">
        <f>SUMIF('2018'!$A$3:$A$20,'Class A vacancy summary'!$A6,'2018'!$K$3:$K$21)</f>
        <v>5.5312954876273655E-2</v>
      </c>
    </row>
    <row r="7" spans="1:17" x14ac:dyDescent="0.25">
      <c r="A7" t="s">
        <v>14</v>
      </c>
      <c r="B7" t="s">
        <v>15</v>
      </c>
      <c r="C7" s="18">
        <f t="shared" si="0"/>
        <v>5.6175912664432462E-2</v>
      </c>
      <c r="D7" s="16">
        <f>SUMIFS('2008'!$O$3:$O$34,'2008'!$A$3:$A$34,'Class A vacancy summary'!$B7,'2008'!$B$3:$B$34,"TRUE")/SUMIF('2008'!$A$3:$A$34,'Class A vacancy summary'!$B7,'2008'!$O$3:$O$34)</f>
        <v>7.0588959320573574E-2</v>
      </c>
      <c r="E7" s="16">
        <f>SUMIFS('2010'!$O$3:$O$35,'2010'!$A$3:$A$35,'Class A vacancy summary'!$B7,'2010'!$B$3:$B$35,"TRUE")/SUMIF('2010'!$A$3:$A$35,'Class A vacancy summary'!$B7,'2010'!$O$3:$O$35)</f>
        <v>9.6454189347306304E-2</v>
      </c>
      <c r="F7" s="16">
        <f>SUMIFS('2011'!$G$2:$G$67,'2011'!$A$2:$A$67,'Class A vacancy summary'!$B7,'2011'!$B$2:$B$67,"Vacant")</f>
        <v>5.5416761299114242E-2</v>
      </c>
      <c r="G7" s="16">
        <f>SUMIF('2012'!$A$2:$A$19,'Class A vacancy summary'!$A7,'2012'!$K$2:$K$19)</f>
        <v>4.827299209321681E-2</v>
      </c>
      <c r="H7" s="16">
        <f>SUMIF('2013'!$A$2:$A$19,'Class A vacancy summary'!$A7,'2013'!$K$2:$K$19)</f>
        <v>3.5884191926056817E-2</v>
      </c>
      <c r="I7" s="16">
        <f>SUMIF('2014'!$A$3:$A$20,'Class A vacancy summary'!$A7,'2014'!$K$3:$K$20)</f>
        <v>5.3382420616658995E-2</v>
      </c>
      <c r="J7" s="16">
        <f>SUMIF('2015'!$A$3:$A$20,'Class A vacancy summary'!$A7,'2015'!$K$3:$K$20)</f>
        <v>6.6240596498235799E-2</v>
      </c>
      <c r="K7" s="16">
        <f>SUMIF('2016'!$A$3:$A$20,'Class A vacancy summary'!$A7,'2016'!$K$3:$K$20)</f>
        <v>5.4256314312441531E-2</v>
      </c>
      <c r="L7" s="16">
        <f>SUMIF('2017'!$A$3:$A$20,'Class A vacancy summary'!$A7,'2017'!$K$3:$K$20)</f>
        <v>2.6120114394661581E-2</v>
      </c>
      <c r="M7" s="16">
        <f>SUMIF('2018'!$A$3:$A$20,'Class A vacancy summary'!$A7,'2018'!$K$3:$K$20)</f>
        <v>5.5142586836058924E-2</v>
      </c>
      <c r="N7" s="16">
        <f>SUMIF('2017'!$A$3:$A$20,'Class A vacancy summary'!$A7,'2017'!$K$3:$K$21)</f>
        <v>2.6120114394661581E-2</v>
      </c>
      <c r="O7" s="18">
        <f>MAX($D7:L7)</f>
        <v>9.6454189347306304E-2</v>
      </c>
      <c r="P7" s="18">
        <f>MIN($D7:L7)</f>
        <v>2.6120114394661581E-2</v>
      </c>
      <c r="Q7" s="16">
        <f>SUMIF('2018'!$A$3:$A$20,'Class A vacancy summary'!$A7,'2018'!$K$3:$K$21)</f>
        <v>5.5142586836058924E-2</v>
      </c>
    </row>
    <row r="8" spans="1:17" x14ac:dyDescent="0.25">
      <c r="A8" t="s">
        <v>16</v>
      </c>
      <c r="B8" t="s">
        <v>17</v>
      </c>
      <c r="C8" s="18">
        <f t="shared" si="0"/>
        <v>0.16149584850882095</v>
      </c>
      <c r="D8" s="16">
        <f>SUMIFS('2008'!$O$3:$O$34,'2008'!$A$3:$A$34,'Class A vacancy summary'!$B8,'2008'!$B$3:$B$34,"TRUE")/SUMIF('2008'!$A$3:$A$34,'Class A vacancy summary'!$B8,'2008'!$O$3:$O$34)</f>
        <v>0.14351790670014536</v>
      </c>
      <c r="E8" s="16">
        <f>SUMIFS('2010'!$O$3:$O$35,'2010'!$A$3:$A$35,'Class A vacancy summary'!$B8,'2010'!$B$3:$B$35,"TRUE")/SUMIF('2010'!$A$3:$A$35,'Class A vacancy summary'!$B8,'2010'!$O$3:$O$35)</f>
        <v>0.13196828510707864</v>
      </c>
      <c r="F8" s="16">
        <f>SUMIFS('2011'!$G$2:$G$67,'2011'!$A$2:$A$67,'Class A vacancy summary'!$B8,'2011'!$B$2:$B$67,"Vacant")</f>
        <v>0.23325885300291149</v>
      </c>
      <c r="G8" s="16">
        <f>SUMIF('2012'!$A$2:$A$19,'Class A vacancy summary'!$A8,'2012'!$K$2:$K$19)</f>
        <v>0.17423365226400148</v>
      </c>
      <c r="H8" s="16">
        <f>SUMIF('2013'!$A$2:$A$19,'Class A vacancy summary'!$A8,'2013'!$K$2:$K$19)</f>
        <v>0.16807900993720662</v>
      </c>
      <c r="I8" s="16">
        <f>SUMIF('2014'!$A$3:$A$20,'Class A vacancy summary'!$A8,'2014'!$K$3:$K$20)</f>
        <v>0.17063020214030916</v>
      </c>
      <c r="J8" s="16">
        <f>SUMIF('2015'!$A$3:$A$20,'Class A vacancy summary'!$A8,'2015'!$K$3:$K$20)</f>
        <v>0.1619505250044492</v>
      </c>
      <c r="K8" s="16">
        <f>SUMIF('2016'!$A$3:$A$20,'Class A vacancy summary'!$A8,'2016'!$K$3:$K$20)</f>
        <v>0.17034852224161801</v>
      </c>
      <c r="L8" s="16">
        <f>SUMIF('2017'!$A$3:$A$20,'Class A vacancy summary'!$A8,'2017'!$K$3:$K$20)</f>
        <v>0.17927485656828532</v>
      </c>
      <c r="M8" s="16">
        <f>SUMIF('2018'!$A$3:$A$20,'Class A vacancy summary'!$A8,'2018'!$K$3:$K$20)</f>
        <v>8.1696672122204037E-2</v>
      </c>
      <c r="N8" s="16">
        <f>SUMIF('2017'!$A$3:$A$20,'Class A vacancy summary'!$A8,'2017'!$K$3:$K$21)</f>
        <v>0.17927485656828532</v>
      </c>
      <c r="O8" s="18">
        <f>MAX($D8:L8)</f>
        <v>0.23325885300291149</v>
      </c>
      <c r="P8" s="18">
        <f>MIN($D8:L8)</f>
        <v>0.13196828510707864</v>
      </c>
      <c r="Q8" s="16">
        <f>SUMIF('2018'!$A$3:$A$20,'Class A vacancy summary'!$A8,'2018'!$K$3:$K$21)</f>
        <v>8.1696672122204037E-2</v>
      </c>
    </row>
    <row r="9" spans="1:17" x14ac:dyDescent="0.25">
      <c r="A9" t="s">
        <v>18</v>
      </c>
      <c r="B9" t="s">
        <v>19</v>
      </c>
      <c r="C9" s="18">
        <f t="shared" si="0"/>
        <v>3.7002575314019681E-2</v>
      </c>
      <c r="D9" s="16">
        <f>SUMIFS('2008'!$O$3:$O$34,'2008'!$A$3:$A$34,'Class A vacancy summary'!$B9,'2008'!$B$3:$B$34,"TRUE")/SUMIF('2008'!$A$3:$A$34,'Class A vacancy summary'!$B9,'2008'!$O$3:$O$34)</f>
        <v>3.3562585969738649E-2</v>
      </c>
      <c r="E9" s="16">
        <f>SUMIFS('2010'!$O$3:$O$35,'2010'!$A$3:$A$35,'Class A vacancy summary'!$B9,'2010'!$B$3:$B$35,"TRUE")/SUMIF('2010'!$A$3:$A$35,'Class A vacancy summary'!$B9,'2010'!$O$3:$O$35)</f>
        <v>9.5735900962861067E-2</v>
      </c>
      <c r="F9" s="16">
        <f>SUMIFS('2011'!$G$2:$G$67,'2011'!$A$2:$A$67,'Class A vacancy summary'!$B9,'2011'!$B$2:$B$67,"Vacant")</f>
        <v>3.1244861042591679E-2</v>
      </c>
      <c r="G9" s="16">
        <f>SUMIF('2012'!$A$2:$A$19,'Class A vacancy summary'!$A9,'2012'!$K$2:$K$19)</f>
        <v>3.3092109885477415E-2</v>
      </c>
      <c r="H9" s="16">
        <f>SUMIF('2013'!$A$2:$A$19,'Class A vacancy summary'!$A9,'2013'!$K$2:$K$19)</f>
        <v>3.227588383838384E-2</v>
      </c>
      <c r="I9" s="16">
        <f>SUMIF('2014'!$A$3:$A$20,'Class A vacancy summary'!$A9,'2014'!$K$3:$K$20)</f>
        <v>2.7846534653465347E-2</v>
      </c>
      <c r="J9" s="16">
        <f>SUMIF('2015'!$A$3:$A$20,'Class A vacancy summary'!$A9,'2015'!$K$3:$K$20)</f>
        <v>1.8151815181518153E-2</v>
      </c>
      <c r="K9" s="16">
        <f>SUMIF('2016'!$A$3:$A$20,'Class A vacancy summary'!$A9,'2016'!$K$3:$K$20)</f>
        <v>2.7846534653465347E-2</v>
      </c>
      <c r="L9" s="16">
        <f>SUMIF('2017'!$A$3:$A$20,'Class A vacancy summary'!$A9,'2017'!$K$3:$K$20)</f>
        <v>2.4614961496149616E-2</v>
      </c>
      <c r="M9" s="16">
        <f>SUMIF('2018'!$A$3:$A$20,'Class A vacancy summary'!$A9,'2018'!$K$3:$K$20)</f>
        <v>4.5654565456545657E-2</v>
      </c>
      <c r="N9" s="16">
        <f>SUMIF('2017'!$A$3:$A$20,'Class A vacancy summary'!$A9,'2017'!$K$3:$K$21)</f>
        <v>2.4614961496149616E-2</v>
      </c>
      <c r="O9" s="18">
        <f>MAX($D9:L9)</f>
        <v>9.5735900962861067E-2</v>
      </c>
      <c r="P9" s="18">
        <f>MIN($D9:L9)</f>
        <v>1.8151815181518153E-2</v>
      </c>
      <c r="Q9" s="16">
        <f>SUMIF('2018'!$A$3:$A$20,'Class A vacancy summary'!$A9,'2018'!$K$3:$K$21)</f>
        <v>4.5654565456545657E-2</v>
      </c>
    </row>
    <row r="10" spans="1:17" x14ac:dyDescent="0.25">
      <c r="A10" t="s">
        <v>20</v>
      </c>
      <c r="B10" t="s">
        <v>21</v>
      </c>
      <c r="C10" s="18">
        <f t="shared" si="0"/>
        <v>0.16569816335141566</v>
      </c>
      <c r="D10" s="16">
        <f>SUMIFS('2008'!$O$3:$O$34,'2008'!$A$3:$A$34,'Class A vacancy summary'!$B10,'2008'!$B$3:$B$34,"TRUE")/SUMIF('2008'!$A$3:$A$34,'Class A vacancy summary'!$B10,'2008'!$O$3:$O$34)</f>
        <v>9.8675633019968428E-2</v>
      </c>
      <c r="E10" s="16">
        <f>SUMIFS('2010'!$O$3:$O$35,'2010'!$A$3:$A$35,'Class A vacancy summary'!$B10,'2010'!$B$3:$B$35,"TRUE")/SUMIF('2010'!$A$3:$A$35,'Class A vacancy summary'!$B10,'2010'!$O$3:$O$35)</f>
        <v>0.16746146934826181</v>
      </c>
      <c r="F10" s="16">
        <f>SUMIFS('2011'!$G$2:$G$67,'2011'!$A$2:$A$67,'Class A vacancy summary'!$B10,'2011'!$B$2:$B$67,"Vacant")</f>
        <v>0.11369863013698631</v>
      </c>
      <c r="G10" s="16">
        <f>SUMIF('2012'!$A$2:$A$19,'Class A vacancy summary'!$A10,'2012'!$K$2:$K$19)</f>
        <v>3.7454733574754269E-2</v>
      </c>
      <c r="H10" s="16">
        <f>SUMIF('2013'!$A$2:$A$19,'Class A vacancy summary'!$A10,'2013'!$K$2:$K$19)</f>
        <v>0.12311406155703078</v>
      </c>
      <c r="I10" s="16">
        <f>SUMIF('2014'!$A$3:$A$20,'Class A vacancy summary'!$A10,'2014'!$K$3:$K$20)</f>
        <v>0.12687032418952618</v>
      </c>
      <c r="J10" s="16">
        <f>SUMIF('2015'!$A$3:$A$20,'Class A vacancy summary'!$A10,'2015'!$K$3:$K$20)</f>
        <v>0.38223583460949462</v>
      </c>
      <c r="K10" s="16">
        <f>SUMIF('2016'!$A$3:$A$20,'Class A vacancy summary'!$A10,'2016'!$K$3:$K$20)</f>
        <v>0.14238008500303581</v>
      </c>
      <c r="L10" s="16">
        <f>SUMIF('2017'!$A$3:$A$20,'Class A vacancy summary'!$A10,'2017'!$K$3:$K$20)</f>
        <v>0.21092382794510453</v>
      </c>
      <c r="M10" s="16">
        <f>SUMIF('2018'!$A$3:$A$20,'Class A vacancy summary'!$A10,'2018'!$K$3:$K$20)</f>
        <v>0.25416703412999381</v>
      </c>
      <c r="N10" s="16">
        <f>SUMIF('2017'!$A$3:$A$20,'Class A vacancy summary'!$A10,'2017'!$K$3:$K$21)</f>
        <v>0.21092382794510453</v>
      </c>
      <c r="O10" s="18">
        <f>MAX($D10:L10)</f>
        <v>0.38223583460949462</v>
      </c>
      <c r="P10" s="18">
        <f>MIN($D10:L10)</f>
        <v>3.7454733574754269E-2</v>
      </c>
      <c r="Q10" s="16">
        <f>SUMIF('2018'!$A$3:$A$20,'Class A vacancy summary'!$A10,'2018'!$K$3:$K$21)</f>
        <v>0.25416703412999381</v>
      </c>
    </row>
    <row r="11" spans="1:17" x14ac:dyDescent="0.25">
      <c r="A11" t="s">
        <v>22</v>
      </c>
      <c r="B11" t="s">
        <v>23</v>
      </c>
      <c r="C11" s="18">
        <f t="shared" si="0"/>
        <v>2.5687539797494552E-2</v>
      </c>
      <c r="D11" s="16">
        <f>SUMIFS('2008'!$O$3:$O$34,'2008'!$A$3:$A$34,'Class A vacancy summary'!$B11,'2008'!$B$3:$B$34,"TRUE")/SUMIF('2008'!$A$3:$A$34,'Class A vacancy summary'!$B11,'2008'!$O$3:$O$34)</f>
        <v>1.2627148368993335E-2</v>
      </c>
      <c r="E11" s="16">
        <f>SUMIFS('2010'!$O$3:$O$35,'2010'!$A$3:$A$35,'Class A vacancy summary'!$B11,'2010'!$B$3:$B$35,"TRUE")/SUMIF('2010'!$A$3:$A$35,'Class A vacancy summary'!$B11,'2010'!$O$3:$O$35)</f>
        <v>4.5660240745768847E-2</v>
      </c>
      <c r="F11" s="16">
        <f>SUMIFS('2011'!$G$2:$G$67,'2011'!$A$2:$A$67,'Class A vacancy summary'!$B11,'2011'!$B$2:$B$67,"Vacant")</f>
        <v>9.0507373688974071E-3</v>
      </c>
      <c r="G11" s="16">
        <f>SUMIF('2012'!$A$2:$A$19,'Class A vacancy summary'!$A11,'2012'!$K$2:$K$19)</f>
        <v>1.9596263287877162E-2</v>
      </c>
      <c r="H11" s="16">
        <f>SUMIF('2013'!$A$2:$A$19,'Class A vacancy summary'!$A11,'2013'!$K$2:$K$19)</f>
        <v>2.5797070228349848E-2</v>
      </c>
      <c r="I11" s="16">
        <f>SUMIF('2014'!$A$3:$A$20,'Class A vacancy summary'!$A11,'2014'!$K$3:$K$20)</f>
        <v>1.4433671220802115E-2</v>
      </c>
      <c r="J11" s="16">
        <f>SUMIF('2015'!$A$3:$A$20,'Class A vacancy summary'!$A11,'2015'!$K$3:$K$20)</f>
        <v>1.1540938134627768E-2</v>
      </c>
      <c r="K11" s="16">
        <f>SUMIF('2016'!$A$3:$A$20,'Class A vacancy summary'!$A11,'2016'!$K$3:$K$20)</f>
        <v>1.8122815776335496E-2</v>
      </c>
      <c r="L11" s="16">
        <f>SUMIF('2017'!$A$3:$A$20,'Class A vacancy summary'!$A11,'2017'!$K$3:$K$20)</f>
        <v>4.61595547309833E-2</v>
      </c>
      <c r="M11" s="16">
        <f>SUMIF('2018'!$A$3:$A$20,'Class A vacancy summary'!$A11,'2018'!$K$3:$K$20)</f>
        <v>5.3886958112310222E-2</v>
      </c>
      <c r="N11" s="16">
        <f>SUMIF('2017'!$A$3:$A$20,'Class A vacancy summary'!$A11,'2017'!$K$3:$K$21)</f>
        <v>4.61595547309833E-2</v>
      </c>
      <c r="O11" s="18">
        <f>MAX($D11:L11)</f>
        <v>4.61595547309833E-2</v>
      </c>
      <c r="P11" s="18">
        <f>MIN($D11:L11)</f>
        <v>9.0507373688974071E-3</v>
      </c>
      <c r="Q11" s="16">
        <f>SUMIF('2018'!$A$3:$A$20,'Class A vacancy summary'!$A11,'2018'!$K$3:$K$21)</f>
        <v>5.3886958112310222E-2</v>
      </c>
    </row>
    <row r="12" spans="1:17" x14ac:dyDescent="0.25">
      <c r="A12" s="37" t="s">
        <v>24</v>
      </c>
      <c r="B12" t="s">
        <v>25</v>
      </c>
      <c r="C12" s="18">
        <f t="shared" si="0"/>
        <v>8.0665813060179253E-2</v>
      </c>
      <c r="D12" s="16" t="s">
        <v>26</v>
      </c>
      <c r="E12" s="16" t="s">
        <v>26</v>
      </c>
      <c r="F12" s="16" t="s">
        <v>26</v>
      </c>
      <c r="G12" s="16" t="s">
        <v>26</v>
      </c>
      <c r="H12" s="16" t="s">
        <v>26</v>
      </c>
      <c r="I12" s="16" t="s">
        <v>26</v>
      </c>
      <c r="J12" s="16" t="s">
        <v>26</v>
      </c>
      <c r="K12" s="16" t="s">
        <v>26</v>
      </c>
      <c r="L12" s="16">
        <f>SUMIF('2017'!$A$3:$A$20,'Class A vacancy summary'!$A12,'2017'!$K$3:$K$20)</f>
        <v>7.9812206572769953E-2</v>
      </c>
      <c r="M12" s="16">
        <f>SUMIF('2018'!$A$3:$A$20,'Class A vacancy summary'!$A12,'2018'!$K$3:$K$20)</f>
        <v>8.1519419547588567E-2</v>
      </c>
      <c r="N12" s="16">
        <f>SUMIF('2017'!$A$3:$A$20,'Class A vacancy summary'!$A12,'2017'!$K$3:$K$21)</f>
        <v>7.9812206572769953E-2</v>
      </c>
      <c r="O12" s="18">
        <f>MAX($L12:L12)</f>
        <v>7.9812206572769953E-2</v>
      </c>
      <c r="P12" s="18">
        <f>MIN($L12:L12)</f>
        <v>7.9812206572769953E-2</v>
      </c>
      <c r="Q12" s="16">
        <f>SUMIF('2018'!$A$3:$A$20,'Class A vacancy summary'!$A12,'2018'!$K$3:$K$21)</f>
        <v>8.1519419547588567E-2</v>
      </c>
    </row>
    <row r="13" spans="1:17" x14ac:dyDescent="0.25">
      <c r="A13" t="s">
        <v>27</v>
      </c>
      <c r="B13" t="s">
        <v>28</v>
      </c>
      <c r="C13" s="18">
        <f t="shared" si="0"/>
        <v>9.5498513941056545E-2</v>
      </c>
      <c r="D13" s="16">
        <f>SUMIFS('2008'!$O$3:$O$34,'2008'!$A$3:$A$34,'Class A vacancy summary'!$B13,'2008'!$B$3:$B$34,"TRUE")/SUMIF('2008'!$A$3:$A$34,'Class A vacancy summary'!$B13,'2008'!$O$3:$O$34)</f>
        <v>0</v>
      </c>
      <c r="E13" s="16">
        <f>SUMIFS('2010'!$O$3:$O$35,'2010'!$A$3:$A$35,'Class A vacancy summary'!$B13,'2010'!$B$3:$B$35,"TRUE")/SUMIF('2010'!$A$3:$A$35,'Class A vacancy summary'!$B13,'2010'!$O$3:$O$35)</f>
        <v>0.14947888096544157</v>
      </c>
      <c r="F13" s="16">
        <f>SUMIFS('2011'!$G$2:$G$67,'2011'!$A$2:$A$67,'Class A vacancy summary'!$B13,'2011'!$B$2:$B$67,"Vacant")</f>
        <v>6.3168619460010192E-2</v>
      </c>
      <c r="G13" s="16">
        <f>SUMIF('2012'!$A$2:$A$19,'Class A vacancy summary'!$A13,'2012'!$K$2:$K$19)</f>
        <v>9.3945720250521919E-2</v>
      </c>
      <c r="H13" s="16">
        <f>SUMIF('2013'!$A$2:$A$19,'Class A vacancy summary'!$A13,'2013'!$K$2:$K$19)</f>
        <v>0.12642314990512335</v>
      </c>
      <c r="I13" s="16">
        <f>SUMIF('2014'!$A$3:$A$20,'Class A vacancy summary'!$A13,'2014'!$K$3:$K$20)</f>
        <v>8.1937528293345399E-2</v>
      </c>
      <c r="J13" s="16">
        <f>SUMIF('2015'!$A$3:$A$20,'Class A vacancy summary'!$A13,'2015'!$K$3:$K$20)</f>
        <v>0.12924400181077411</v>
      </c>
      <c r="K13" s="16">
        <f>SUMIF('2016'!$A$3:$A$20,'Class A vacancy summary'!$A13,'2016'!$K$3:$K$20)</f>
        <v>8.1937528293345399E-2</v>
      </c>
      <c r="L13" s="16">
        <f>SUMIF('2017'!$A$3:$A$20,'Class A vacancy summary'!$A13,'2017'!$K$3:$K$20)</f>
        <v>0.11324687355257064</v>
      </c>
      <c r="M13" s="16">
        <f>SUMIF('2018'!$A$3:$A$20,'Class A vacancy summary'!$A13,'2018'!$K$3:$K$20)</f>
        <v>0.11560283687943262</v>
      </c>
      <c r="N13" s="16">
        <f>SUMIF('2017'!$A$3:$A$20,'Class A vacancy summary'!$A13,'2017'!$K$3:$K$21)</f>
        <v>0.11324687355257064</v>
      </c>
      <c r="O13" s="18">
        <f>MAX($D13:L13)</f>
        <v>0.14947888096544157</v>
      </c>
      <c r="P13" s="18">
        <f>MIN($D13:L13)</f>
        <v>0</v>
      </c>
      <c r="Q13" s="16">
        <f>SUMIF('2018'!$A$3:$A$20,'Class A vacancy summary'!$A13,'2018'!$K$3:$K$21)</f>
        <v>0.11560283687943262</v>
      </c>
    </row>
    <row r="14" spans="1:17" x14ac:dyDescent="0.25">
      <c r="A14" t="s">
        <v>29</v>
      </c>
      <c r="B14" t="s">
        <v>30</v>
      </c>
      <c r="C14" s="18">
        <f t="shared" si="0"/>
        <v>0.13181473082520728</v>
      </c>
      <c r="D14" s="16">
        <f>SUMIFS('2008'!$O$3:$O$34,'2008'!$A$3:$A$34,'Class A vacancy summary'!$B14,'2008'!$B$3:$B$34,"TRUE")/SUMIF('2008'!$A$3:$A$34,'Class A vacancy summary'!$B14,'2008'!$O$3:$O$34)</f>
        <v>0.11896745230078563</v>
      </c>
      <c r="E14" s="16">
        <f>SUMIFS('2010'!$O$3:$O$35,'2010'!$A$3:$A$35,'Class A vacancy summary'!$B14,'2010'!$B$3:$B$35,"TRUE")/SUMIF('2010'!$A$3:$A$35,'Class A vacancy summary'!$B14,'2010'!$O$3:$O$35)</f>
        <v>0.16852471200297287</v>
      </c>
      <c r="F14" s="16">
        <f>SUMIFS('2011'!$G$2:$G$67,'2011'!$A$2:$A$67,'Class A vacancy summary'!$B14,'2011'!$B$2:$B$67,"Vacant")</f>
        <v>0.14232336956521738</v>
      </c>
      <c r="G14" s="16">
        <f>SUMIF('2012'!$A$2:$A$19,'Class A vacancy summary'!$A14,'2012'!$K$2:$K$19)</f>
        <v>0.16458587088915957</v>
      </c>
      <c r="H14" s="16">
        <f>SUMIF('2013'!$A$2:$A$19,'Class A vacancy summary'!$A14,'2013'!$K$2:$K$19)</f>
        <v>0.1089047471300031</v>
      </c>
      <c r="I14" s="16">
        <f>SUMIF('2014'!$A$3:$A$20,'Class A vacancy summary'!$A14,'2014'!$K$3:$K$20)</f>
        <v>9.9094988212031332E-2</v>
      </c>
      <c r="J14" s="16">
        <f>SUMIF('2015'!$A$3:$A$20,'Class A vacancy summary'!$A14,'2015'!$K$3:$K$20)</f>
        <v>0.16348642629266238</v>
      </c>
      <c r="K14" s="16">
        <f>SUMIF('2016'!$A$3:$A$20,'Class A vacancy summary'!$A14,'2016'!$K$3:$K$20)</f>
        <v>0.15107306486616831</v>
      </c>
      <c r="L14" s="16">
        <f>SUMIF('2017'!$A$3:$A$20,'Class A vacancy summary'!$A14,'2017'!$K$3:$K$20)</f>
        <v>0.1184455187802157</v>
      </c>
      <c r="M14" s="16">
        <f>SUMIF('2018'!$A$3:$A$20,'Class A vacancy summary'!$A14,'2018'!$K$3:$K$20)</f>
        <v>8.2741158212856325E-2</v>
      </c>
      <c r="N14" s="16">
        <f>SUMIF('2017'!$A$3:$A$20,'Class A vacancy summary'!$A14,'2017'!$K$3:$K$21)</f>
        <v>0.1184455187802157</v>
      </c>
      <c r="O14" s="18">
        <f>MAX($D14:L14)</f>
        <v>0.16852471200297287</v>
      </c>
      <c r="P14" s="18">
        <f>MIN($D14:L14)</f>
        <v>9.9094988212031332E-2</v>
      </c>
      <c r="Q14" s="16">
        <f>SUMIF('2018'!$A$3:$A$20,'Class A vacancy summary'!$A14,'2018'!$K$3:$K$21)</f>
        <v>8.2741158212856325E-2</v>
      </c>
    </row>
    <row r="15" spans="1:17" x14ac:dyDescent="0.25">
      <c r="A15" t="s">
        <v>31</v>
      </c>
      <c r="B15" t="s">
        <v>32</v>
      </c>
      <c r="C15" s="18">
        <f t="shared" si="0"/>
        <v>7.2495523150612196E-2</v>
      </c>
      <c r="D15" s="16">
        <f>SUMIFS('2008'!$O$3:$O$34,'2008'!$A$3:$A$34,'Class A vacancy summary'!$B15,'2008'!$B$3:$B$34,"TRUE")/SUMIF('2008'!$A$3:$A$34,'Class A vacancy summary'!$B15,'2008'!$O$3:$O$34)</f>
        <v>0.13223480947476829</v>
      </c>
      <c r="E15" s="16">
        <f>SUMIFS('2010'!$O$3:$O$35,'2010'!$A$3:$A$35,'Class A vacancy summary'!$B15,'2010'!$B$3:$B$35,"TRUE")/SUMIF('2010'!$A$3:$A$35,'Class A vacancy summary'!$B15,'2010'!$O$3:$O$35)</f>
        <v>8.9102459683987625E-2</v>
      </c>
      <c r="F15" s="16">
        <f>SUMIFS('2011'!$G$2:$G$67,'2011'!$A$2:$A$67,'Class A vacancy summary'!$B15,'2011'!$B$2:$B$67,"Vacant")</f>
        <v>3.2104391052195529E-2</v>
      </c>
      <c r="G15" s="16">
        <f>SUMIF('2012'!$A$2:$A$19,'Class A vacancy summary'!$A15,'2012'!$K$2:$K$19)</f>
        <v>6.3799953260107498E-2</v>
      </c>
      <c r="H15" s="16">
        <f>SUMIF('2013'!$A$2:$A$19,'Class A vacancy summary'!$A15,'2013'!$K$2:$K$19)</f>
        <v>6.204044117647059E-2</v>
      </c>
      <c r="I15" s="16">
        <f>SUMIF('2014'!$A$3:$A$20,'Class A vacancy summary'!$A15,'2014'!$K$3:$K$20)</f>
        <v>7.4812967581047385E-2</v>
      </c>
      <c r="J15" s="16">
        <f>SUMIF('2015'!$A$3:$A$20,'Class A vacancy summary'!$A15,'2015'!$K$3:$K$20)</f>
        <v>2.2566086395873632E-2</v>
      </c>
      <c r="K15" s="16">
        <f>SUMIF('2016'!$A$3:$A$20,'Class A vacancy summary'!$A15,'2016'!$K$3:$K$20)</f>
        <v>7.4812967581047385E-2</v>
      </c>
      <c r="L15" s="16">
        <f>SUMIF('2017'!$A$3:$A$20,'Class A vacancy summary'!$A15,'2017'!$K$3:$K$20)</f>
        <v>9.657673996826116E-2</v>
      </c>
      <c r="M15" s="16">
        <f>SUMIF('2018'!$A$3:$A$20,'Class A vacancy summary'!$A15,'2018'!$K$3:$K$20)</f>
        <v>7.6904415332362933E-2</v>
      </c>
      <c r="N15" s="16">
        <f>SUMIF('2017'!$A$3:$A$20,'Class A vacancy summary'!$A15,'2017'!$K$3:$K$21)</f>
        <v>9.657673996826116E-2</v>
      </c>
      <c r="O15" s="18">
        <f>MAX($D15:L15)</f>
        <v>0.13223480947476829</v>
      </c>
      <c r="P15" s="18">
        <f>MIN($D15:L15)</f>
        <v>2.2566086395873632E-2</v>
      </c>
      <c r="Q15" s="16">
        <f>SUMIF('2018'!$A$3:$A$20,'Class A vacancy summary'!$A15,'2018'!$K$3:$K$21)</f>
        <v>7.6904415332362933E-2</v>
      </c>
    </row>
    <row r="16" spans="1:17" x14ac:dyDescent="0.25">
      <c r="A16" t="s">
        <v>33</v>
      </c>
      <c r="B16" t="s">
        <v>34</v>
      </c>
      <c r="C16" s="18">
        <f t="shared" si="0"/>
        <v>7.9547738780786414E-2</v>
      </c>
      <c r="D16" s="16">
        <f>SUMIFS('2008'!$O$3:$O$34,'2008'!$A$3:$A$34,'Class A vacancy summary'!$B16,'2008'!$B$3:$B$34,"TRUE")/SUMIF('2008'!$A$3:$A$34,'Class A vacancy summary'!$B16,'2008'!$O$3:$O$34)</f>
        <v>3.2891623284429718E-2</v>
      </c>
      <c r="E16" s="16">
        <f>SUMIFS('2010'!$O$3:$O$35,'2010'!$A$3:$A$35,'Class A vacancy summary'!$B16,'2010'!$B$3:$B$35,"TRUE")/SUMIF('2010'!$A$3:$A$35,'Class A vacancy summary'!$B16,'2010'!$O$3:$O$35)</f>
        <v>0.11192617132039753</v>
      </c>
      <c r="F16" s="16">
        <f>SUMIFS('2011'!$G$2:$G$67,'2011'!$A$2:$A$67,'Class A vacancy summary'!$B16,'2011'!$B$2:$B$67,"Vacant")</f>
        <v>1.5049717817790917E-2</v>
      </c>
      <c r="G16" s="16">
        <f>SUMIF('2012'!$A$2:$A$19,'Class A vacancy summary'!$A16,'2012'!$K$2:$K$19)</f>
        <v>0.12019047619047619</v>
      </c>
      <c r="H16" s="16">
        <v>0.02</v>
      </c>
      <c r="I16" s="16">
        <f>SUMIF('2014'!$A$3:$A$20,'Class A vacancy summary'!$A16,'2014'!$K$3:$K$20)</f>
        <v>4.410535117056856E-2</v>
      </c>
      <c r="J16" s="16">
        <f>SUMIF('2015'!$A$3:$A$20,'Class A vacancy summary'!$A16,'2015'!$K$3:$K$20)</f>
        <v>0.10153148043108338</v>
      </c>
      <c r="K16" s="16">
        <f>SUMIF('2016'!$A$3:$A$20,'Class A vacancy summary'!$A16,'2016'!$K$3:$K$20)</f>
        <v>0.1353753072414445</v>
      </c>
      <c r="L16" s="16">
        <f>SUMIF('2017'!$A$3:$A$20,'Class A vacancy summary'!$A16,'2017'!$K$3:$K$20)</f>
        <v>0.10720363017583664</v>
      </c>
      <c r="M16" s="16">
        <f>SUMIF('2018'!$A$3:$A$20,'Class A vacancy summary'!$A16,'2018'!$K$3:$K$20)</f>
        <v>0.10720363017583664</v>
      </c>
      <c r="N16" s="16">
        <f>SUMIF('2017'!$A$3:$A$20,'Class A vacancy summary'!$A16,'2017'!$K$3:$K$21)</f>
        <v>0.10720363017583664</v>
      </c>
      <c r="O16" s="18">
        <f>MAX($D16:L16)</f>
        <v>0.1353753072414445</v>
      </c>
      <c r="P16" s="18">
        <f>MIN($D16:L16)</f>
        <v>1.5049717817790917E-2</v>
      </c>
      <c r="Q16" s="16">
        <f>SUMIF('2018'!$A$3:$A$20,'Class A vacancy summary'!$A16,'2018'!$K$3:$K$21)</f>
        <v>0.10720363017583664</v>
      </c>
    </row>
    <row r="17" spans="1:17" x14ac:dyDescent="0.25">
      <c r="A17" t="s">
        <v>35</v>
      </c>
      <c r="B17" t="s">
        <v>36</v>
      </c>
      <c r="C17" s="18">
        <f t="shared" si="0"/>
        <v>0.10431313874828319</v>
      </c>
      <c r="D17" s="16">
        <f>SUMIFS('2008'!$O$3:$O$34,'2008'!$A$3:$A$34,'Class A vacancy summary'!$B17,'2008'!$B$3:$B$34,"TRUE")/SUMIF('2008'!$A$3:$A$34,'Class A vacancy summary'!$B17,'2008'!$O$3:$O$34)</f>
        <v>0.11731591983787436</v>
      </c>
      <c r="E17" s="16">
        <f>SUMIFS('2010'!$O$3:$O$35,'2010'!$A$3:$A$35,'Class A vacancy summary'!$B17,'2010'!$B$3:$B$35,"TRUE")/SUMIF('2010'!$A$3:$A$35,'Class A vacancy summary'!$B17,'2010'!$O$3:$O$35)</f>
        <v>0.15343082114735659</v>
      </c>
      <c r="F17" s="16">
        <f>SUMIFS('2011'!$G$2:$G$67,'2011'!$A$2:$A$67,'Class A vacancy summary'!$B17,'2011'!$B$2:$B$67,"Vacant")</f>
        <v>0.14232627276105536</v>
      </c>
      <c r="G17" s="16">
        <f>SUMIF('2012'!$A$2:$A$19,'Class A vacancy summary'!$A17,'2012'!$K$2:$K$19)</f>
        <v>0.15329341317365269</v>
      </c>
      <c r="H17" s="16">
        <f>SUMIF('2013'!$A$2:$A$19,'Class A vacancy summary'!$A17,'2013'!$K$2:$K$19)</f>
        <v>5.9617781470710431E-2</v>
      </c>
      <c r="I17" s="16">
        <f>SUMIF('2014'!$A$3:$A$20,'Class A vacancy summary'!$A17,'2014'!$K$3:$K$20)</f>
        <v>1.4693877551020407E-2</v>
      </c>
      <c r="J17" s="16">
        <f>SUMIF('2015'!$A$3:$A$20,'Class A vacancy summary'!$A17,'2015'!$K$3:$K$20)</f>
        <v>0.12669491525423729</v>
      </c>
      <c r="K17" s="16">
        <f>SUMIF('2016'!$A$3:$A$20,'Class A vacancy summary'!$A17,'2016'!$K$3:$K$20)</f>
        <v>1.4693877551020407E-2</v>
      </c>
      <c r="L17" s="16">
        <f>SUMIF('2017'!$A$3:$A$20,'Class A vacancy summary'!$A17,'2017'!$K$3:$K$20)</f>
        <v>8.8587921847246898E-2</v>
      </c>
      <c r="M17" s="16">
        <f>SUMIF('2018'!$A$3:$A$20,'Class A vacancy summary'!$A17,'2018'!$K$3:$K$20)</f>
        <v>0.17247658688865763</v>
      </c>
      <c r="N17" s="16">
        <f>SUMIF('2017'!$A$3:$A$20,'Class A vacancy summary'!$A17,'2017'!$K$3:$K$21)</f>
        <v>8.8587921847246898E-2</v>
      </c>
      <c r="O17" s="18">
        <f>MAX($D17:L17)</f>
        <v>0.15343082114735659</v>
      </c>
      <c r="P17" s="18">
        <f>MIN($D17:L17)</f>
        <v>1.4693877551020407E-2</v>
      </c>
      <c r="Q17" s="16">
        <f>SUMIF('2018'!$A$3:$A$20,'Class A vacancy summary'!$A17,'2018'!$K$3:$K$21)</f>
        <v>0.17247658688865763</v>
      </c>
    </row>
    <row r="18" spans="1:17" x14ac:dyDescent="0.25">
      <c r="A18" t="s">
        <v>37</v>
      </c>
      <c r="B18" t="s">
        <v>38</v>
      </c>
      <c r="C18" s="18">
        <f t="shared" si="0"/>
        <v>9.8497950805592743E-3</v>
      </c>
      <c r="D18" s="16">
        <f>SUMIFS('2008'!$O$3:$O$34,'2008'!$A$3:$A$34,'Class A vacancy summary'!$B18,'2008'!$B$3:$B$34,"TRUE")/SUMIF('2008'!$A$3:$A$34,'Class A vacancy summary'!$B18,'2008'!$O$3:$O$34)</f>
        <v>0</v>
      </c>
      <c r="E18" s="16">
        <f>SUMIFS('2010'!$O$3:$O$35,'2010'!$A$3:$A$35,'Class A vacancy summary'!$B18,'2010'!$B$3:$B$35,"TRUE")/SUMIF('2010'!$A$3:$A$35,'Class A vacancy summary'!$B18,'2010'!$O$3:$O$35)</f>
        <v>0</v>
      </c>
      <c r="F18" s="16">
        <f>SUMIFS('2011'!$G$2:$G$67,'2011'!$A$2:$A$67,'Class A vacancy summary'!$B18,'2011'!$B$2:$B$67,"Vacant")</f>
        <v>0</v>
      </c>
      <c r="G18" s="16">
        <f>SUMIF('2012'!$A$2:$A$19,'Class A vacancy summary'!$A18,'2012'!$K$2:$K$19)</f>
        <v>0</v>
      </c>
      <c r="H18" s="16">
        <f>SUMIF('2013'!$A$2:$A$19,'Class A vacancy summary'!$A18,'2013'!$K$2:$K$19)</f>
        <v>3.1044214487300093E-2</v>
      </c>
      <c r="I18" s="16">
        <f>SUMIF('2014'!$A$3:$A$20,'Class A vacancy summary'!$A18,'2014'!$K$3:$K$20)</f>
        <v>1.9743027264180507E-2</v>
      </c>
      <c r="J18" s="16">
        <f>SUMIF('2015'!$A$3:$A$20,'Class A vacancy summary'!$A18,'2015'!$K$3:$K$20)</f>
        <v>0</v>
      </c>
      <c r="K18" s="16">
        <f>SUMIF('2016'!$A$3:$A$20,'Class A vacancy summary'!$A18,'2016'!$K$3:$K$20)</f>
        <v>1.9743027264180507E-2</v>
      </c>
      <c r="L18" s="16">
        <f>SUMIF('2017'!$A$3:$A$20,'Class A vacancy summary'!$A18,'2017'!$K$3:$K$20)</f>
        <v>1.3983840894965818E-2</v>
      </c>
      <c r="M18" s="16">
        <f>SUMIF('2018'!$A$3:$A$20,'Class A vacancy summary'!$A18,'2018'!$K$3:$K$20)</f>
        <v>1.3983840894965818E-2</v>
      </c>
      <c r="N18" s="16">
        <f>SUMIF('2017'!$A$3:$A$20,'Class A vacancy summary'!$A18,'2017'!$K$3:$K$21)</f>
        <v>1.3983840894965818E-2</v>
      </c>
      <c r="O18" s="18">
        <f>MAX($D18:L18)</f>
        <v>3.1044214487300093E-2</v>
      </c>
      <c r="P18" s="18">
        <f>MIN($D18:L18)</f>
        <v>0</v>
      </c>
      <c r="Q18" s="16">
        <f>SUMIF('2018'!$A$3:$A$20,'Class A vacancy summary'!$A18,'2018'!$K$3:$K$21)</f>
        <v>1.3983840894965818E-2</v>
      </c>
    </row>
    <row r="19" spans="1:17" x14ac:dyDescent="0.25">
      <c r="A19" t="s">
        <v>39</v>
      </c>
      <c r="B19" t="s">
        <v>40</v>
      </c>
      <c r="C19" s="18">
        <f t="shared" si="0"/>
        <v>5.2545287093217617E-2</v>
      </c>
      <c r="D19" s="16">
        <f>SUMIFS('2008'!$O$3:$O$34,'2008'!$A$3:$A$34,'Class A vacancy summary'!$B19,'2008'!$B$3:$B$34,"TRUE")/SUMIF('2008'!$A$3:$A$34,'Class A vacancy summary'!$B19,'2008'!$O$3:$O$34)</f>
        <v>6.6572902015939989E-2</v>
      </c>
      <c r="E19" s="16">
        <f>SUMIFS('2010'!$O$3:$O$35,'2010'!$A$3:$A$35,'Class A vacancy summary'!$B19,'2010'!$B$3:$B$35,"TRUE")/SUMIF('2010'!$A$3:$A$35,'Class A vacancy summary'!$B19,'2010'!$O$3:$O$35)</f>
        <v>9.0118224403301361E-2</v>
      </c>
      <c r="F19" s="16">
        <f>SUMIFS('2011'!$G$2:$G$67,'2011'!$A$2:$A$67,'Class A vacancy summary'!$B19,'2011'!$B$2:$B$67,"Vacant")</f>
        <v>4.2130097741826758E-2</v>
      </c>
      <c r="G19" s="16">
        <f>SUMIF('2012'!$A$2:$A$19,'Class A vacancy summary'!$A19,'2012'!$K$2:$K$19)</f>
        <v>4.1524701873935262E-2</v>
      </c>
      <c r="H19" s="16">
        <f>SUMIF('2013'!$A$2:$A$19,'Class A vacancy summary'!$A19,'2013'!$K$2:$K$19)</f>
        <v>5.1882460973370063E-2</v>
      </c>
      <c r="I19" s="16">
        <f>SUMIF('2014'!$A$3:$A$20,'Class A vacancy summary'!$A19,'2014'!$K$3:$K$20)</f>
        <v>3.0744705078569801E-2</v>
      </c>
      <c r="J19" s="16">
        <f>SUMIF('2015'!$A$3:$A$20,'Class A vacancy summary'!$A19,'2015'!$K$3:$K$20)</f>
        <v>3.344170924291686E-2</v>
      </c>
      <c r="K19" s="16">
        <f>SUMIF('2016'!$A$3:$A$20,'Class A vacancy summary'!$A19,'2016'!$K$3:$K$20)</f>
        <v>3.0744705078569801E-2</v>
      </c>
      <c r="L19" s="16">
        <f>SUMIF('2017'!$A$3:$A$20,'Class A vacancy summary'!$A19,'2017'!$K$3:$K$20)</f>
        <v>8.5236264978521367E-2</v>
      </c>
      <c r="M19" s="16">
        <f>SUMIF('2018'!$A$3:$A$20,'Class A vacancy summary'!$A19,'2018'!$K$3:$K$20)</f>
        <v>5.3057099545224862E-2</v>
      </c>
      <c r="N19" s="16">
        <f>SUMIF('2017'!$A$3:$A$20,'Class A vacancy summary'!$A19,'2017'!$K$3:$K$21)</f>
        <v>8.5236264978521367E-2</v>
      </c>
      <c r="O19" s="18">
        <f>MAX($D19:L19)</f>
        <v>9.0118224403301361E-2</v>
      </c>
      <c r="P19" s="18">
        <f>MIN($D19:L19)</f>
        <v>3.0744705078569801E-2</v>
      </c>
      <c r="Q19" s="16">
        <f>SUMIF('2018'!$A$3:$A$20,'Class A vacancy summary'!$A19,'2018'!$K$3:$K$21)</f>
        <v>5.3057099545224862E-2</v>
      </c>
    </row>
    <row r="20" spans="1:17" x14ac:dyDescent="0.25">
      <c r="A20" t="s">
        <v>41</v>
      </c>
      <c r="B20" t="s">
        <v>42</v>
      </c>
      <c r="C20" s="18">
        <f t="shared" si="0"/>
        <v>6.5353282775851507E-2</v>
      </c>
      <c r="D20" s="16">
        <f>SUMIFS('2008'!$O$3:$O$34,'2008'!$A$3:$A$34,'Class A vacancy summary'!$B20,'2008'!$B$3:$B$34,"TRUE")/SUMIF('2008'!$A$3:$A$34,'Class A vacancy summary'!$B20,'2008'!$O$3:$O$34)</f>
        <v>7.1905854193677066E-2</v>
      </c>
      <c r="E20" s="16">
        <f>SUMIFS('2010'!$O$3:$O$35,'2010'!$A$3:$A$35,'Class A vacancy summary'!$B20,'2010'!$B$3:$B$35,"TRUE")/SUMIF('2010'!$A$3:$A$35,'Class A vacancy summary'!$B20,'2010'!$O$3:$O$35)</f>
        <v>0.12812030075187969</v>
      </c>
      <c r="F20" s="16">
        <f>SUMIFS('2011'!$G$2:$G$67,'2011'!$A$2:$A$67,'Class A vacancy summary'!$B20,'2011'!$B$2:$B$67,"Vacant")</f>
        <v>3.1542631838344014E-2</v>
      </c>
      <c r="G20" s="16">
        <f>SUMIF('2012'!$A$2:$A$19,'Class A vacancy summary'!$A20,'2012'!$K$2:$K$19)</f>
        <v>2.1203645222412703E-2</v>
      </c>
      <c r="H20" s="16">
        <f>SUMIF('2013'!$A$2:$A$19,'Class A vacancy summary'!$A20,'2013'!$K$2:$K$19)</f>
        <v>4.0495154015929374E-2</v>
      </c>
      <c r="I20" s="16">
        <f>SUMIF('2014'!$A$3:$A$20,'Class A vacancy summary'!$A20,'2014'!$K$3:$K$20)</f>
        <v>6.0926798897091523E-2</v>
      </c>
      <c r="J20" s="16">
        <f>SUMIF('2015'!$A$3:$A$20,'Class A vacancy summary'!$A20,'2015'!$K$3:$K$20)</f>
        <v>8.2088224831020989E-2</v>
      </c>
      <c r="K20" s="16">
        <f>SUMIF('2016'!$A$3:$A$20,'Class A vacancy summary'!$A20,'2016'!$K$3:$K$20)</f>
        <v>6.0926798897091523E-2</v>
      </c>
      <c r="L20" s="16">
        <f>SUMIF('2017'!$A$3:$A$20,'Class A vacancy summary'!$A20,'2017'!$K$3:$K$20)</f>
        <v>6.7289551702452613E-2</v>
      </c>
      <c r="M20" s="16">
        <f>SUMIF('2018'!$A$3:$A$20,'Class A vacancy summary'!$A20,'2018'!$K$3:$K$20)</f>
        <v>8.9033867408615561E-2</v>
      </c>
      <c r="N20" s="16">
        <f>SUMIF('2017'!$A$3:$A$20,'Class A vacancy summary'!$A20,'2017'!$K$3:$K$21)</f>
        <v>6.7289551702452613E-2</v>
      </c>
      <c r="O20" s="18">
        <f>MAX($D20:L20)</f>
        <v>0.12812030075187969</v>
      </c>
      <c r="P20" s="18">
        <f>MIN($D20:L20)</f>
        <v>2.1203645222412703E-2</v>
      </c>
      <c r="Q20" s="16">
        <f>SUMIF('2018'!$A$3:$A$20,'Class A vacancy summary'!$A20,'2018'!$K$3:$K$21)</f>
        <v>8.9033867408615561E-2</v>
      </c>
    </row>
    <row r="21" spans="1:17" x14ac:dyDescent="0.25">
      <c r="A21" t="s">
        <v>43</v>
      </c>
      <c r="C21" s="18">
        <f t="shared" si="0"/>
        <v>8.4466100028753238E-2</v>
      </c>
      <c r="D21" s="18">
        <f t="shared" ref="D21:L21" si="1">AVERAGE(D3:D11)</f>
        <v>8.879215454494524E-2</v>
      </c>
      <c r="E21" s="18">
        <f t="shared" si="1"/>
        <v>0.11814666810697282</v>
      </c>
      <c r="F21" s="18">
        <f t="shared" si="1"/>
        <v>8.0665071141822281E-2</v>
      </c>
      <c r="G21" s="18">
        <f t="shared" si="1"/>
        <v>6.3570022793664915E-2</v>
      </c>
      <c r="H21" s="18">
        <f t="shared" si="1"/>
        <v>7.4939190550944945E-2</v>
      </c>
      <c r="I21" s="18">
        <f t="shared" si="1"/>
        <v>7.3849720346317663E-2</v>
      </c>
      <c r="J21" s="18">
        <f t="shared" si="1"/>
        <v>9.9083983473884571E-2</v>
      </c>
      <c r="K21" s="18">
        <f t="shared" si="1"/>
        <v>7.6170483785349283E-2</v>
      </c>
      <c r="L21" s="18">
        <f t="shared" si="1"/>
        <v>8.0729053947033627E-2</v>
      </c>
      <c r="M21" s="18">
        <f t="shared" ref="M21" si="2">AVERAGE(M3:M11)</f>
        <v>8.8714651596597083E-2</v>
      </c>
    </row>
    <row r="22" spans="1:17" x14ac:dyDescent="0.25">
      <c r="A22" t="s">
        <v>44</v>
      </c>
      <c r="C22" s="18">
        <f t="shared" si="0"/>
        <v>7.6427251299446747E-2</v>
      </c>
      <c r="D22" s="18">
        <f>AVERAGE(D13:D20)</f>
        <v>6.7486070138434384E-2</v>
      </c>
      <c r="E22" s="18">
        <f t="shared" ref="E22:I22" si="3">AVERAGE(E13:E20)</f>
        <v>0.11133769628441714</v>
      </c>
      <c r="F22" s="18">
        <f t="shared" si="3"/>
        <v>5.8580637529555016E-2</v>
      </c>
      <c r="G22" s="18">
        <f t="shared" si="3"/>
        <v>8.2317972607533235E-2</v>
      </c>
      <c r="H22" s="18">
        <f t="shared" si="3"/>
        <v>6.2550993644863384E-2</v>
      </c>
      <c r="I22" s="18">
        <f t="shared" si="3"/>
        <v>5.3257405505981868E-2</v>
      </c>
      <c r="J22" s="18">
        <f t="shared" ref="J22:L22" si="4">AVERAGE(J13:J20)</f>
        <v>8.2381605532321087E-2</v>
      </c>
      <c r="K22" s="18">
        <f t="shared" si="4"/>
        <v>7.1163409596608482E-2</v>
      </c>
      <c r="L22" s="18">
        <f t="shared" si="4"/>
        <v>8.6321292737508867E-2</v>
      </c>
      <c r="M22" s="18">
        <f t="shared" ref="M22" si="5">AVERAGE(M13:M20)</f>
        <v>8.8875429417244051E-2</v>
      </c>
    </row>
    <row r="27" spans="1:17" x14ac:dyDescent="0.25">
      <c r="O27" t="s">
        <v>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D25" sqref="D25"/>
    </sheetView>
  </sheetViews>
  <sheetFormatPr defaultRowHeight="15" x14ac:dyDescent="0.25"/>
  <cols>
    <col min="1" max="1" width="31.28515625" bestFit="1" customWidth="1"/>
    <col min="3" max="3" width="14.140625" bestFit="1" customWidth="1"/>
    <col min="4" max="4" width="12" bestFit="1" customWidth="1"/>
    <col min="5" max="5" width="14.140625" bestFit="1" customWidth="1"/>
    <col min="8" max="8" width="10.42578125" bestFit="1" customWidth="1"/>
    <col min="9" max="9" width="19.7109375" bestFit="1" customWidth="1"/>
    <col min="10" max="10" width="17.42578125" bestFit="1" customWidth="1"/>
    <col min="11" max="11" width="19.42578125" bestFit="1" customWidth="1"/>
  </cols>
  <sheetData>
    <row r="1" spans="1:11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</row>
    <row r="2" spans="1:11" x14ac:dyDescent="0.25">
      <c r="A2" s="13" t="s">
        <v>5</v>
      </c>
      <c r="B2" s="13" t="s">
        <v>60</v>
      </c>
      <c r="C2">
        <v>434</v>
      </c>
      <c r="D2">
        <v>118</v>
      </c>
      <c r="E2" s="29">
        <f>D2/(C2+D2)</f>
        <v>0.21376811594202899</v>
      </c>
      <c r="F2">
        <v>395</v>
      </c>
      <c r="G2" s="29">
        <v>0.71557971014492749</v>
      </c>
      <c r="H2">
        <v>552</v>
      </c>
      <c r="I2">
        <v>278476</v>
      </c>
      <c r="J2">
        <v>27564</v>
      </c>
      <c r="K2" s="18">
        <f>J2/(I2+J2)</f>
        <v>9.0066657953208729E-2</v>
      </c>
    </row>
    <row r="3" spans="1:11" x14ac:dyDescent="0.25">
      <c r="A3" s="13" t="s">
        <v>6</v>
      </c>
      <c r="B3" s="13" t="s">
        <v>60</v>
      </c>
      <c r="C3">
        <v>91</v>
      </c>
      <c r="D3">
        <v>7</v>
      </c>
      <c r="E3" s="29">
        <f t="shared" ref="E3:E19" si="0">D3/(C3+D3)</f>
        <v>7.1428571428571425E-2</v>
      </c>
      <c r="F3">
        <v>64</v>
      </c>
      <c r="G3" s="29">
        <v>0.65306122448979587</v>
      </c>
      <c r="H3">
        <v>98</v>
      </c>
      <c r="I3">
        <v>10970</v>
      </c>
      <c r="J3">
        <v>735</v>
      </c>
      <c r="K3" s="18">
        <f t="shared" ref="K3:K19" si="1">J3/(I3+J3)</f>
        <v>6.2793677915420759E-2</v>
      </c>
    </row>
    <row r="4" spans="1:11" x14ac:dyDescent="0.25">
      <c r="A4" s="13" t="s">
        <v>8</v>
      </c>
      <c r="B4" s="13" t="s">
        <v>60</v>
      </c>
      <c r="C4">
        <v>85</v>
      </c>
      <c r="D4">
        <v>10</v>
      </c>
      <c r="E4" s="29">
        <f t="shared" si="0"/>
        <v>0.10526315789473684</v>
      </c>
      <c r="F4">
        <v>58</v>
      </c>
      <c r="G4" s="29">
        <v>0.61052631578947369</v>
      </c>
      <c r="H4">
        <v>95</v>
      </c>
      <c r="I4">
        <v>13971</v>
      </c>
      <c r="J4">
        <v>1405</v>
      </c>
      <c r="K4" s="18">
        <f t="shared" si="1"/>
        <v>9.1376170655567121E-2</v>
      </c>
    </row>
    <row r="5" spans="1:11" x14ac:dyDescent="0.25">
      <c r="A5" s="13" t="s">
        <v>10</v>
      </c>
      <c r="B5" s="13" t="s">
        <v>60</v>
      </c>
      <c r="C5">
        <v>71</v>
      </c>
      <c r="D5">
        <v>5</v>
      </c>
      <c r="E5" s="29">
        <f t="shared" si="0"/>
        <v>6.5789473684210523E-2</v>
      </c>
      <c r="F5">
        <v>46</v>
      </c>
      <c r="G5" s="29">
        <v>0.60526315789473684</v>
      </c>
      <c r="H5">
        <v>76</v>
      </c>
      <c r="I5">
        <v>14215</v>
      </c>
      <c r="J5">
        <v>856</v>
      </c>
      <c r="K5" s="18">
        <f t="shared" si="1"/>
        <v>5.6797823634795304E-2</v>
      </c>
    </row>
    <row r="6" spans="1:11" x14ac:dyDescent="0.25">
      <c r="A6" s="13" t="s">
        <v>12</v>
      </c>
      <c r="B6" s="13" t="s">
        <v>60</v>
      </c>
      <c r="C6">
        <v>47</v>
      </c>
      <c r="D6">
        <v>2</v>
      </c>
      <c r="E6" s="29">
        <f t="shared" si="0"/>
        <v>4.0816326530612242E-2</v>
      </c>
      <c r="F6">
        <v>31</v>
      </c>
      <c r="G6" s="29">
        <v>0.63265306122448983</v>
      </c>
      <c r="H6">
        <v>49</v>
      </c>
      <c r="I6">
        <v>8590</v>
      </c>
      <c r="J6">
        <v>564</v>
      </c>
      <c r="K6" s="18">
        <f t="shared" si="1"/>
        <v>6.1612409875464277E-2</v>
      </c>
    </row>
    <row r="7" spans="1:11" x14ac:dyDescent="0.25">
      <c r="A7" s="13" t="s">
        <v>14</v>
      </c>
      <c r="B7" s="13" t="s">
        <v>60</v>
      </c>
      <c r="C7">
        <v>99</v>
      </c>
      <c r="D7">
        <v>6</v>
      </c>
      <c r="E7" s="29">
        <f t="shared" si="0"/>
        <v>5.7142857142857141E-2</v>
      </c>
      <c r="F7">
        <v>64</v>
      </c>
      <c r="G7" s="29">
        <v>0.60952380952380958</v>
      </c>
      <c r="H7">
        <v>105</v>
      </c>
      <c r="I7">
        <v>14154</v>
      </c>
      <c r="J7">
        <v>812</v>
      </c>
      <c r="K7" s="18">
        <f t="shared" si="1"/>
        <v>5.4256314312441531E-2</v>
      </c>
    </row>
    <row r="8" spans="1:11" x14ac:dyDescent="0.25">
      <c r="A8" s="13" t="s">
        <v>16</v>
      </c>
      <c r="B8" s="13" t="s">
        <v>60</v>
      </c>
      <c r="C8">
        <v>96</v>
      </c>
      <c r="D8">
        <v>14</v>
      </c>
      <c r="E8" s="29">
        <f t="shared" si="0"/>
        <v>0.12727272727272726</v>
      </c>
      <c r="F8">
        <v>52</v>
      </c>
      <c r="G8" s="29">
        <v>0.47272727272727272</v>
      </c>
      <c r="H8">
        <v>110</v>
      </c>
      <c r="I8">
        <v>13783</v>
      </c>
      <c r="J8">
        <v>2830</v>
      </c>
      <c r="K8" s="18">
        <f t="shared" si="1"/>
        <v>0.17034852224161801</v>
      </c>
    </row>
    <row r="9" spans="1:11" x14ac:dyDescent="0.25">
      <c r="A9" s="13" t="s">
        <v>18</v>
      </c>
      <c r="B9" s="13" t="s">
        <v>60</v>
      </c>
      <c r="C9">
        <v>59</v>
      </c>
      <c r="D9">
        <v>3</v>
      </c>
      <c r="E9" s="29">
        <f t="shared" si="0"/>
        <v>4.8387096774193547E-2</v>
      </c>
      <c r="F9">
        <v>37</v>
      </c>
      <c r="G9" s="29">
        <v>0.59677419354838712</v>
      </c>
      <c r="H9">
        <v>62</v>
      </c>
      <c r="I9">
        <v>14139</v>
      </c>
      <c r="J9">
        <v>405</v>
      </c>
      <c r="K9" s="18">
        <f t="shared" si="1"/>
        <v>2.7846534653465347E-2</v>
      </c>
    </row>
    <row r="10" spans="1:11" x14ac:dyDescent="0.25">
      <c r="A10" s="13" t="s">
        <v>20</v>
      </c>
      <c r="B10" s="13" t="s">
        <v>60</v>
      </c>
      <c r="C10">
        <v>53</v>
      </c>
      <c r="D10">
        <v>8</v>
      </c>
      <c r="E10" s="29">
        <f t="shared" si="0"/>
        <v>0.13114754098360656</v>
      </c>
      <c r="F10">
        <v>39</v>
      </c>
      <c r="G10" s="29">
        <v>0.63934426229508201</v>
      </c>
      <c r="H10">
        <v>61</v>
      </c>
      <c r="I10">
        <v>8475</v>
      </c>
      <c r="J10">
        <v>1407</v>
      </c>
      <c r="K10" s="18">
        <f t="shared" si="1"/>
        <v>0.14238008500303581</v>
      </c>
    </row>
    <row r="11" spans="1:11" x14ac:dyDescent="0.25">
      <c r="A11" s="13" t="s">
        <v>22</v>
      </c>
      <c r="B11" s="13" t="s">
        <v>60</v>
      </c>
      <c r="C11">
        <v>62</v>
      </c>
      <c r="D11">
        <v>5</v>
      </c>
      <c r="E11" s="29">
        <f t="shared" si="0"/>
        <v>7.4626865671641784E-2</v>
      </c>
      <c r="F11">
        <v>45</v>
      </c>
      <c r="G11" s="29">
        <v>0.67164179104477617</v>
      </c>
      <c r="H11">
        <v>67</v>
      </c>
      <c r="I11">
        <v>19667</v>
      </c>
      <c r="J11">
        <v>363</v>
      </c>
      <c r="K11" s="18">
        <f t="shared" si="1"/>
        <v>1.8122815776335496E-2</v>
      </c>
    </row>
    <row r="12" spans="1:11" x14ac:dyDescent="0.25">
      <c r="A12" s="13" t="s">
        <v>27</v>
      </c>
      <c r="B12" s="13" t="s">
        <v>60</v>
      </c>
      <c r="C12">
        <v>40</v>
      </c>
      <c r="D12">
        <v>6</v>
      </c>
      <c r="E12" s="29">
        <f t="shared" si="0"/>
        <v>0.13043478260869565</v>
      </c>
      <c r="F12">
        <v>31</v>
      </c>
      <c r="G12" s="29">
        <v>0.67391304347826086</v>
      </c>
      <c r="H12">
        <v>46</v>
      </c>
      <c r="I12">
        <v>4056</v>
      </c>
      <c r="J12">
        <v>362</v>
      </c>
      <c r="K12" s="18">
        <f t="shared" si="1"/>
        <v>8.1937528293345399E-2</v>
      </c>
    </row>
    <row r="13" spans="1:11" x14ac:dyDescent="0.25">
      <c r="A13" s="13" t="s">
        <v>29</v>
      </c>
      <c r="B13" s="13" t="s">
        <v>60</v>
      </c>
      <c r="C13">
        <v>80</v>
      </c>
      <c r="D13">
        <v>16</v>
      </c>
      <c r="E13" s="29">
        <f t="shared" si="0"/>
        <v>0.16666666666666666</v>
      </c>
      <c r="F13">
        <v>40</v>
      </c>
      <c r="G13" s="29">
        <v>0.41666666666666669</v>
      </c>
      <c r="H13">
        <v>96</v>
      </c>
      <c r="I13">
        <v>14082</v>
      </c>
      <c r="J13">
        <v>2506</v>
      </c>
      <c r="K13" s="18">
        <f t="shared" si="1"/>
        <v>0.15107306486616831</v>
      </c>
    </row>
    <row r="14" spans="1:11" x14ac:dyDescent="0.25">
      <c r="A14" s="13" t="s">
        <v>31</v>
      </c>
      <c r="B14" s="13" t="s">
        <v>60</v>
      </c>
      <c r="C14">
        <v>51</v>
      </c>
      <c r="D14">
        <v>12</v>
      </c>
      <c r="E14" s="29">
        <f t="shared" si="0"/>
        <v>0.19047619047619047</v>
      </c>
      <c r="F14">
        <v>39</v>
      </c>
      <c r="G14" s="29">
        <v>0.61904761904761907</v>
      </c>
      <c r="H14">
        <v>63</v>
      </c>
      <c r="I14">
        <v>4081</v>
      </c>
      <c r="J14">
        <v>330</v>
      </c>
      <c r="K14" s="18">
        <f t="shared" si="1"/>
        <v>7.4812967581047385E-2</v>
      </c>
    </row>
    <row r="15" spans="1:11" x14ac:dyDescent="0.25">
      <c r="A15" s="13" t="s">
        <v>33</v>
      </c>
      <c r="B15" s="13" t="s">
        <v>60</v>
      </c>
      <c r="C15">
        <v>27</v>
      </c>
      <c r="D15">
        <v>3</v>
      </c>
      <c r="E15" s="29">
        <f t="shared" si="0"/>
        <v>0.1</v>
      </c>
      <c r="F15">
        <v>20</v>
      </c>
      <c r="G15" s="29">
        <v>0.66666666666666663</v>
      </c>
      <c r="H15">
        <v>30</v>
      </c>
      <c r="I15">
        <v>4573</v>
      </c>
      <c r="J15">
        <v>716</v>
      </c>
      <c r="K15" s="18">
        <f t="shared" si="1"/>
        <v>0.1353753072414445</v>
      </c>
    </row>
    <row r="16" spans="1:11" x14ac:dyDescent="0.25">
      <c r="A16" s="13" t="s">
        <v>35</v>
      </c>
      <c r="B16" s="13" t="s">
        <v>60</v>
      </c>
      <c r="C16">
        <v>55</v>
      </c>
      <c r="D16">
        <v>1</v>
      </c>
      <c r="E16" s="29">
        <f t="shared" si="0"/>
        <v>1.7857142857142856E-2</v>
      </c>
      <c r="F16">
        <v>35</v>
      </c>
      <c r="G16" s="29">
        <v>0.625</v>
      </c>
      <c r="H16">
        <v>56</v>
      </c>
      <c r="I16">
        <v>4828</v>
      </c>
      <c r="J16">
        <v>72</v>
      </c>
      <c r="K16" s="18">
        <f t="shared" si="1"/>
        <v>1.4693877551020407E-2</v>
      </c>
    </row>
    <row r="17" spans="1:11" x14ac:dyDescent="0.25">
      <c r="A17" s="13" t="s">
        <v>37</v>
      </c>
      <c r="B17" s="13" t="s">
        <v>60</v>
      </c>
      <c r="C17">
        <v>27</v>
      </c>
      <c r="D17">
        <v>1</v>
      </c>
      <c r="E17" s="29">
        <f t="shared" si="0"/>
        <v>3.5714285714285712E-2</v>
      </c>
      <c r="F17">
        <v>18</v>
      </c>
      <c r="G17" s="29">
        <v>0.6428571428571429</v>
      </c>
      <c r="H17">
        <v>28</v>
      </c>
      <c r="I17">
        <v>6256</v>
      </c>
      <c r="J17">
        <v>126</v>
      </c>
      <c r="K17" s="18">
        <f t="shared" si="1"/>
        <v>1.9743027264180507E-2</v>
      </c>
    </row>
    <row r="18" spans="1:11" x14ac:dyDescent="0.25">
      <c r="A18" s="13" t="s">
        <v>39</v>
      </c>
      <c r="B18" s="13" t="s">
        <v>60</v>
      </c>
      <c r="C18">
        <v>47</v>
      </c>
      <c r="D18">
        <v>2</v>
      </c>
      <c r="E18" s="29">
        <f t="shared" si="0"/>
        <v>4.0816326530612242E-2</v>
      </c>
      <c r="F18">
        <v>29</v>
      </c>
      <c r="G18" s="29">
        <v>0.59183673469387754</v>
      </c>
      <c r="H18">
        <v>49</v>
      </c>
      <c r="I18">
        <v>4256</v>
      </c>
      <c r="J18">
        <v>135</v>
      </c>
      <c r="K18" s="18">
        <f t="shared" si="1"/>
        <v>3.0744705078569801E-2</v>
      </c>
    </row>
    <row r="19" spans="1:11" x14ac:dyDescent="0.25">
      <c r="A19" s="13" t="s">
        <v>41</v>
      </c>
      <c r="B19" s="13" t="s">
        <v>60</v>
      </c>
      <c r="C19">
        <v>87</v>
      </c>
      <c r="D19">
        <v>7</v>
      </c>
      <c r="E19" s="29">
        <f t="shared" si="0"/>
        <v>7.4468085106382975E-2</v>
      </c>
      <c r="F19">
        <v>53</v>
      </c>
      <c r="G19" s="29">
        <v>0.56382978723404253</v>
      </c>
      <c r="H19">
        <v>94</v>
      </c>
      <c r="I19">
        <v>10558</v>
      </c>
      <c r="J19">
        <v>685</v>
      </c>
      <c r="K19" s="18">
        <f t="shared" si="1"/>
        <v>6.0926798897091523E-2</v>
      </c>
    </row>
    <row r="20" spans="1:11" x14ac:dyDescent="0.25">
      <c r="A20" s="13"/>
      <c r="B20" s="13"/>
    </row>
    <row r="21" spans="1:11" x14ac:dyDescent="0.25">
      <c r="A21" s="13"/>
      <c r="B21" s="13"/>
    </row>
    <row r="22" spans="1:11" x14ac:dyDescent="0.25">
      <c r="A22" s="13"/>
      <c r="B22" s="13"/>
    </row>
    <row r="23" spans="1:11" x14ac:dyDescent="0.25">
      <c r="A23" s="13"/>
      <c r="B23" s="13"/>
    </row>
    <row r="24" spans="1:11" x14ac:dyDescent="0.25">
      <c r="A24" s="13"/>
      <c r="B24" s="13"/>
    </row>
    <row r="25" spans="1:11" x14ac:dyDescent="0.25">
      <c r="A25" s="13"/>
      <c r="B25" s="13"/>
    </row>
    <row r="26" spans="1:11" x14ac:dyDescent="0.25">
      <c r="A26" s="13"/>
      <c r="B26" s="13"/>
    </row>
    <row r="27" spans="1:11" x14ac:dyDescent="0.25">
      <c r="A27" s="13"/>
      <c r="B27" s="13"/>
    </row>
    <row r="28" spans="1:11" x14ac:dyDescent="0.25">
      <c r="A28" s="13"/>
      <c r="B28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2" sqref="A2:A20"/>
    </sheetView>
  </sheetViews>
  <sheetFormatPr defaultRowHeight="15" x14ac:dyDescent="0.25"/>
  <cols>
    <col min="1" max="1" width="31.85546875" bestFit="1" customWidth="1"/>
    <col min="3" max="3" width="14.140625" bestFit="1" customWidth="1"/>
    <col min="4" max="4" width="12" bestFit="1" customWidth="1"/>
    <col min="5" max="5" width="14.140625" bestFit="1" customWidth="1"/>
    <col min="8" max="8" width="10.42578125" bestFit="1" customWidth="1"/>
    <col min="9" max="9" width="19.7109375" bestFit="1" customWidth="1"/>
    <col min="10" max="10" width="17.42578125" bestFit="1" customWidth="1"/>
    <col min="11" max="11" width="19.42578125" bestFit="1" customWidth="1"/>
  </cols>
  <sheetData>
    <row r="1" spans="1:11" s="30" customFormat="1" x14ac:dyDescent="0.25">
      <c r="A1" s="30" t="str">
        <f>'[1]2017 summary data'!Y2</f>
        <v>Centre</v>
      </c>
      <c r="B1" s="30" t="str">
        <f>'[1]2017 summary data'!Z2</f>
        <v>Use Class</v>
      </c>
      <c r="C1" s="30" t="str">
        <f>'[1]2017 summary data'!AA2</f>
        <v>Units occupied</v>
      </c>
      <c r="D1" s="30" t="str">
        <f>'[1]2017 summary data'!AB2</f>
        <v>Units Vacant</v>
      </c>
      <c r="E1" s="30" t="str">
        <f>'[1]2017 summary data'!AC2</f>
        <v>% Units Vacant</v>
      </c>
      <c r="F1" s="30" t="str">
        <f>'[1]2017 summary data'!AD2</f>
        <v>A1 units</v>
      </c>
      <c r="G1" s="30" t="str">
        <f>'[1]2017 summary data'!AE2</f>
        <v>%A1</v>
      </c>
      <c r="H1" s="30" t="str">
        <f>'[1]2017 summary data'!AP2</f>
        <v>Total Units</v>
      </c>
      <c r="I1" s="30" t="str">
        <f>'[1]2017 summary data'!AQ2</f>
        <v>Floor space occupied</v>
      </c>
      <c r="J1" s="30" t="str">
        <f>'[1]2017 summary data'!AR2</f>
        <v>Floor space vacant</v>
      </c>
      <c r="K1" s="30" t="str">
        <f>'[1]2017 summary data'!AS2</f>
        <v>% Floor space vacant</v>
      </c>
    </row>
    <row r="2" spans="1:11" x14ac:dyDescent="0.25">
      <c r="A2" t="str">
        <f>'[1]2017 summary data'!Y3</f>
        <v>Croydon Metropolitan Centre</v>
      </c>
      <c r="B2" t="str">
        <f>'[1]2017 summary data'!Z3</f>
        <v>A1 to A5</v>
      </c>
      <c r="C2">
        <f>'[1]2017 summary data'!AA3</f>
        <v>474</v>
      </c>
      <c r="D2">
        <f>'[1]2017 summary data'!AB3</f>
        <v>161</v>
      </c>
      <c r="E2" s="16">
        <f>'[1]2017 summary data'!AC3</f>
        <v>0.25354330708661416</v>
      </c>
      <c r="F2">
        <f>'[1]2017 summary data'!AD3</f>
        <v>414</v>
      </c>
      <c r="G2" s="16">
        <f>'[1]2017 summary data'!AE3</f>
        <v>0.65196850393700789</v>
      </c>
      <c r="H2" s="10">
        <f>'[1]2017 summary data'!AP3</f>
        <v>635</v>
      </c>
      <c r="I2" s="10">
        <f>'[1]2017 summary data'!AQ3</f>
        <v>277907</v>
      </c>
      <c r="J2" s="31">
        <f>'[1]2017 summary data'!AR3</f>
        <v>35456</v>
      </c>
      <c r="K2" s="16">
        <f>'[1]2017 summary data'!AS3</f>
        <v>0.11314673397944237</v>
      </c>
    </row>
    <row r="3" spans="1:11" x14ac:dyDescent="0.25">
      <c r="A3" t="str">
        <f>'[1]2017 summary data'!Y4</f>
        <v>Addiscombe</v>
      </c>
      <c r="B3" t="str">
        <f>'[1]2017 summary data'!Z4</f>
        <v>A1 to A5</v>
      </c>
      <c r="C3">
        <f>'[1]2017 summary data'!AA4</f>
        <v>96</v>
      </c>
      <c r="D3">
        <f>'[1]2017 summary data'!AB4</f>
        <v>2</v>
      </c>
      <c r="E3" s="16">
        <f>'[1]2017 summary data'!AC4</f>
        <v>2.0408163265306121E-2</v>
      </c>
      <c r="F3">
        <f>'[1]2017 summary data'!AD4</f>
        <v>65</v>
      </c>
      <c r="G3" s="16">
        <f>'[1]2017 summary data'!AE4</f>
        <v>0.66326530612244894</v>
      </c>
      <c r="H3" s="10">
        <f>'[1]2017 summary data'!AP4</f>
        <v>98</v>
      </c>
      <c r="I3" s="10">
        <f>'[1]2017 summary data'!AQ4</f>
        <v>11399</v>
      </c>
      <c r="J3" s="31">
        <f>'[1]2017 summary data'!AR4</f>
        <v>306</v>
      </c>
      <c r="K3" s="16">
        <f>'[1]2017 summary data'!AS4</f>
        <v>2.6142674070909866E-2</v>
      </c>
    </row>
    <row r="4" spans="1:11" x14ac:dyDescent="0.25">
      <c r="A4" t="str">
        <f>'[1]2017 summary data'!Y5</f>
        <v>Coulsdon</v>
      </c>
      <c r="B4" t="str">
        <f>'[1]2017 summary data'!Z5</f>
        <v>A1 to A5</v>
      </c>
      <c r="C4">
        <f>'[1]2017 summary data'!AA5</f>
        <v>91</v>
      </c>
      <c r="D4">
        <f>'[1]2017 summary data'!AB5</f>
        <v>7</v>
      </c>
      <c r="E4" s="16">
        <f>'[1]2017 summary data'!AC5</f>
        <v>7.1428571428571425E-2</v>
      </c>
      <c r="F4">
        <f>'[1]2017 summary data'!AD5</f>
        <v>60</v>
      </c>
      <c r="G4" s="16">
        <f>'[1]2017 summary data'!AE5</f>
        <v>0.61224489795918369</v>
      </c>
      <c r="H4" s="10">
        <f>'[1]2017 summary data'!AP5</f>
        <v>98</v>
      </c>
      <c r="I4" s="10">
        <f>'[1]2017 summary data'!AQ5</f>
        <v>14109</v>
      </c>
      <c r="J4" s="31">
        <f>'[1]2017 summary data'!AR5</f>
        <v>1478</v>
      </c>
      <c r="K4" s="16">
        <f>'[1]2017 summary data'!AS5</f>
        <v>9.482260858407647E-2</v>
      </c>
    </row>
    <row r="5" spans="1:11" x14ac:dyDescent="0.25">
      <c r="A5" t="str">
        <f>'[1]2017 summary data'!Y6</f>
        <v>Crystal Palace</v>
      </c>
      <c r="B5" t="str">
        <f>'[1]2017 summary data'!Z6</f>
        <v>A1 to A5</v>
      </c>
      <c r="C5">
        <f>'[1]2017 summary data'!AA6</f>
        <v>117</v>
      </c>
      <c r="D5">
        <f>'[1]2017 summary data'!AB6</f>
        <v>9</v>
      </c>
      <c r="E5" s="16">
        <f>'[1]2017 summary data'!AC6</f>
        <v>7.1428571428571425E-2</v>
      </c>
      <c r="F5">
        <f>'[1]2017 summary data'!AD6</f>
        <v>69</v>
      </c>
      <c r="G5" s="16">
        <f>'[1]2017 summary data'!AE6</f>
        <v>0.54761904761904767</v>
      </c>
      <c r="H5" s="10">
        <f>'[1]2017 summary data'!AP6</f>
        <v>126</v>
      </c>
      <c r="I5" s="10">
        <f>'[1]2017 summary data'!AQ6</f>
        <v>17637</v>
      </c>
      <c r="J5" s="31">
        <f>'[1]2017 summary data'!AR6</f>
        <v>1186</v>
      </c>
      <c r="K5" s="16">
        <f>'[1]2017 summary data'!AS6</f>
        <v>6.3008022100621577E-2</v>
      </c>
    </row>
    <row r="6" spans="1:11" x14ac:dyDescent="0.25">
      <c r="A6" t="str">
        <f>'[1]2017 summary data'!Y7</f>
        <v>New Addington</v>
      </c>
      <c r="B6" t="str">
        <f>'[1]2017 summary data'!Z7</f>
        <v>A1 to A5</v>
      </c>
      <c r="C6">
        <f>'[1]2017 summary data'!AA7</f>
        <v>47</v>
      </c>
      <c r="D6">
        <f>'[1]2017 summary data'!AB7</f>
        <v>2</v>
      </c>
      <c r="E6" s="16">
        <f>'[1]2017 summary data'!AC7</f>
        <v>4.0816326530612242E-2</v>
      </c>
      <c r="F6">
        <f>'[1]2017 summary data'!AD7</f>
        <v>30</v>
      </c>
      <c r="G6" s="16">
        <f>'[1]2017 summary data'!AE7</f>
        <v>0.61224489795918369</v>
      </c>
      <c r="H6" s="10">
        <f>'[1]2017 summary data'!AP7</f>
        <v>49</v>
      </c>
      <c r="I6" s="10">
        <f>'[1]2017 summary data'!AQ7</f>
        <v>8646</v>
      </c>
      <c r="J6" s="31">
        <f>'[1]2017 summary data'!AR7</f>
        <v>508</v>
      </c>
      <c r="K6" s="16">
        <f>'[1]2017 summary data'!AS7</f>
        <v>5.5494865632510375E-2</v>
      </c>
    </row>
    <row r="7" spans="1:11" x14ac:dyDescent="0.25">
      <c r="A7" t="str">
        <f>'[1]2017 summary data'!Y8</f>
        <v>Norbury</v>
      </c>
      <c r="B7" t="str">
        <f>'[1]2017 summary data'!Z8</f>
        <v>A1 to A5</v>
      </c>
      <c r="C7">
        <f>'[1]2017 summary data'!AA8</f>
        <v>103</v>
      </c>
      <c r="D7">
        <f>'[1]2017 summary data'!AB8</f>
        <v>5</v>
      </c>
      <c r="E7" s="16">
        <f>'[1]2017 summary data'!AC8</f>
        <v>4.6296296296296294E-2</v>
      </c>
      <c r="F7">
        <f>'[1]2017 summary data'!AD8</f>
        <v>63</v>
      </c>
      <c r="G7" s="16">
        <f>'[1]2017 summary data'!AE8</f>
        <v>0.58333333333333337</v>
      </c>
      <c r="H7" s="10">
        <f>'[1]2017 summary data'!AP8</f>
        <v>108</v>
      </c>
      <c r="I7" s="10">
        <f>'[1]2017 summary data'!AQ8</f>
        <v>15324</v>
      </c>
      <c r="J7" s="31">
        <f>'[1]2017 summary data'!AR8</f>
        <v>411</v>
      </c>
      <c r="K7" s="16">
        <f>'[1]2017 summary data'!AS8</f>
        <v>2.6120114394661581E-2</v>
      </c>
    </row>
    <row r="8" spans="1:11" x14ac:dyDescent="0.25">
      <c r="A8" t="str">
        <f>'[1]2017 summary data'!Y9</f>
        <v>Purley</v>
      </c>
      <c r="B8" t="str">
        <f>'[1]2017 summary data'!Z9</f>
        <v>A1 to A5</v>
      </c>
      <c r="C8">
        <f>'[1]2017 summary data'!AA9</f>
        <v>99</v>
      </c>
      <c r="D8">
        <f>'[1]2017 summary data'!AB9</f>
        <v>17</v>
      </c>
      <c r="E8" s="16">
        <f>'[1]2017 summary data'!AC9</f>
        <v>0.14655172413793102</v>
      </c>
      <c r="F8">
        <f>'[1]2017 summary data'!AD9</f>
        <v>56</v>
      </c>
      <c r="G8" s="16">
        <f>'[1]2017 summary data'!AE9</f>
        <v>0.48275862068965519</v>
      </c>
      <c r="H8" s="10">
        <f>'[1]2017 summary data'!AP9</f>
        <v>116</v>
      </c>
      <c r="I8" s="10">
        <f>'[1]2017 summary data'!AQ9</f>
        <v>13876</v>
      </c>
      <c r="J8" s="31">
        <f>'[1]2017 summary data'!AR9</f>
        <v>3031</v>
      </c>
      <c r="K8" s="16">
        <f>'[1]2017 summary data'!AS9</f>
        <v>0.17927485656828532</v>
      </c>
    </row>
    <row r="9" spans="1:11" x14ac:dyDescent="0.25">
      <c r="A9" t="str">
        <f>'[1]2017 summary data'!Y10</f>
        <v>Selsdon</v>
      </c>
      <c r="B9" t="str">
        <f>'[1]2017 summary data'!Z10</f>
        <v>A1 to A5</v>
      </c>
      <c r="C9">
        <f>'[1]2017 summary data'!AA10</f>
        <v>59</v>
      </c>
      <c r="D9">
        <f>'[1]2017 summary data'!AB10</f>
        <v>3</v>
      </c>
      <c r="E9" s="16">
        <f>'[1]2017 summary data'!AC10</f>
        <v>4.8387096774193547E-2</v>
      </c>
      <c r="F9">
        <f>'[1]2017 summary data'!AD10</f>
        <v>37</v>
      </c>
      <c r="G9" s="16">
        <f>'[1]2017 summary data'!AE10</f>
        <v>0.59677419354838712</v>
      </c>
      <c r="H9" s="10">
        <f>'[1]2017 summary data'!AP10</f>
        <v>62</v>
      </c>
      <c r="I9" s="10">
        <f>'[1]2017 summary data'!AQ10</f>
        <v>14186</v>
      </c>
      <c r="J9" s="31">
        <f>'[1]2017 summary data'!AR10</f>
        <v>358</v>
      </c>
      <c r="K9" s="16">
        <f>'[1]2017 summary data'!AS10</f>
        <v>2.4614961496149616E-2</v>
      </c>
    </row>
    <row r="10" spans="1:11" x14ac:dyDescent="0.25">
      <c r="A10" t="str">
        <f>'[1]2017 summary data'!Y11</f>
        <v>South Norwood</v>
      </c>
      <c r="B10" t="str">
        <f>'[1]2017 summary data'!Z11</f>
        <v>A1 to A5</v>
      </c>
      <c r="C10">
        <f>'[1]2017 summary data'!AA11</f>
        <v>61</v>
      </c>
      <c r="D10">
        <f>'[1]2017 summary data'!AB11</f>
        <v>12</v>
      </c>
      <c r="E10" s="16">
        <f>'[1]2017 summary data'!AC11</f>
        <v>0.16438356164383561</v>
      </c>
      <c r="F10">
        <f>'[1]2017 summary data'!AD11</f>
        <v>46</v>
      </c>
      <c r="G10" s="16">
        <f>'[1]2017 summary data'!AE11</f>
        <v>0.63013698630136983</v>
      </c>
      <c r="H10" s="10">
        <f>'[1]2017 summary data'!AP11</f>
        <v>73</v>
      </c>
      <c r="I10" s="10">
        <f>'[1]2017 summary data'!AQ11</f>
        <v>8567</v>
      </c>
      <c r="J10" s="31">
        <f>'[1]2017 summary data'!AR11</f>
        <v>2290</v>
      </c>
      <c r="K10" s="16">
        <f>'[1]2017 summary data'!AS11</f>
        <v>0.21092382794510453</v>
      </c>
    </row>
    <row r="11" spans="1:11" x14ac:dyDescent="0.25">
      <c r="A11" t="str">
        <f>'[1]2017 summary data'!Y12</f>
        <v>Thornton Heath</v>
      </c>
      <c r="B11" t="str">
        <f>'[1]2017 summary data'!Z12</f>
        <v>A1 to A5</v>
      </c>
      <c r="C11">
        <f>'[1]2017 summary data'!AA12</f>
        <v>121</v>
      </c>
      <c r="D11">
        <f>'[1]2017 summary data'!AB12</f>
        <v>13</v>
      </c>
      <c r="E11" s="16">
        <f>'[1]2017 summary data'!AC12</f>
        <v>9.7014925373134331E-2</v>
      </c>
      <c r="F11">
        <f>'[1]2017 summary data'!AD12</f>
        <v>90</v>
      </c>
      <c r="G11" s="16">
        <f>'[1]2017 summary data'!AE12</f>
        <v>0.67164179104477617</v>
      </c>
      <c r="H11" s="10">
        <f>'[1]2017 summary data'!AP12</f>
        <v>134</v>
      </c>
      <c r="I11" s="10">
        <f>'[1]2017 summary data'!AQ12</f>
        <v>25706</v>
      </c>
      <c r="J11" s="31">
        <f>'[1]2017 summary data'!AR12</f>
        <v>1244</v>
      </c>
      <c r="K11" s="16">
        <f>'[1]2017 summary data'!AS12</f>
        <v>4.61595547309833E-2</v>
      </c>
    </row>
    <row r="12" spans="1:11" x14ac:dyDescent="0.25">
      <c r="A12" s="37" t="s">
        <v>24</v>
      </c>
      <c r="B12" t="str">
        <f>'[1]2017 summary data'!Z13</f>
        <v>A1 to A5</v>
      </c>
      <c r="C12">
        <f>'[1]2017 summary data'!AA13</f>
        <v>32</v>
      </c>
      <c r="D12">
        <f>'[1]2017 summary data'!AB13</f>
        <v>4</v>
      </c>
      <c r="E12" s="16">
        <f>'[1]2017 summary data'!AC13</f>
        <v>0.1111111111111111</v>
      </c>
      <c r="F12">
        <f>'[1]2017 summary data'!AD13</f>
        <v>25</v>
      </c>
      <c r="G12" s="16">
        <f>'[1]2017 summary data'!AE13</f>
        <v>0.69444444444444442</v>
      </c>
      <c r="H12" s="10">
        <f>'[1]2017 summary data'!AP13</f>
        <v>36</v>
      </c>
      <c r="I12" s="10">
        <f>'[1]2017 summary data'!AQ13</f>
        <v>2156</v>
      </c>
      <c r="J12" s="31">
        <f>'[1]2017 summary data'!AR13</f>
        <v>187</v>
      </c>
      <c r="K12" s="16">
        <f>'[1]2017 summary data'!AS13</f>
        <v>7.9812206572769953E-2</v>
      </c>
    </row>
    <row r="13" spans="1:11" x14ac:dyDescent="0.25">
      <c r="A13" t="str">
        <f>'[1]2017 summary data'!Y14</f>
        <v>Brighton Road (Sanderstead Road)</v>
      </c>
      <c r="B13" t="str">
        <f>'[1]2017 summary data'!Z14</f>
        <v>A1 to A5</v>
      </c>
      <c r="C13">
        <f>'[1]2017 summary data'!AA14</f>
        <v>37</v>
      </c>
      <c r="D13">
        <f>'[1]2017 summary data'!AB14</f>
        <v>8</v>
      </c>
      <c r="E13" s="16">
        <f>'[1]2017 summary data'!AC14</f>
        <v>0.17777777777777778</v>
      </c>
      <c r="F13">
        <f>'[1]2017 summary data'!AD14</f>
        <v>29</v>
      </c>
      <c r="G13" s="16">
        <f>'[1]2017 summary data'!AE14</f>
        <v>0.64444444444444449</v>
      </c>
      <c r="H13" s="10">
        <f>'[1]2017 summary data'!AP14</f>
        <v>45</v>
      </c>
      <c r="I13" s="10">
        <f>'[1]2017 summary data'!AQ14</f>
        <v>3829</v>
      </c>
      <c r="J13" s="31">
        <f>'[1]2017 summary data'!AR14</f>
        <v>489</v>
      </c>
      <c r="K13" s="16">
        <f>'[1]2017 summary data'!AS14</f>
        <v>0.11324687355257064</v>
      </c>
    </row>
    <row r="14" spans="1:11" x14ac:dyDescent="0.25">
      <c r="A14" t="str">
        <f>'[1]2017 summary data'!Y15</f>
        <v>Brighton Road (Selsdon Road)</v>
      </c>
      <c r="B14" t="str">
        <f>'[1]2017 summary data'!Z15</f>
        <v>A1 to A5</v>
      </c>
      <c r="C14">
        <f>'[1]2017 summary data'!AA15</f>
        <v>82</v>
      </c>
      <c r="D14">
        <f>'[1]2017 summary data'!AB15</f>
        <v>14</v>
      </c>
      <c r="E14" s="16">
        <f>'[1]2017 summary data'!AC15</f>
        <v>0.14583333333333334</v>
      </c>
      <c r="F14">
        <f>'[1]2017 summary data'!AD15</f>
        <v>39</v>
      </c>
      <c r="G14" s="16">
        <f>'[1]2017 summary data'!AE15</f>
        <v>0.40625</v>
      </c>
      <c r="H14" s="10">
        <f>'[1]2017 summary data'!AP15</f>
        <v>96</v>
      </c>
      <c r="I14" s="10">
        <f>'[1]2017 summary data'!AQ15</f>
        <v>14223</v>
      </c>
      <c r="J14" s="31">
        <f>'[1]2017 summary data'!AR15</f>
        <v>1911</v>
      </c>
      <c r="K14" s="16">
        <f>'[1]2017 summary data'!AS15</f>
        <v>0.1184455187802157</v>
      </c>
    </row>
    <row r="15" spans="1:11" x14ac:dyDescent="0.25">
      <c r="A15" t="str">
        <f>'[1]2017 summary data'!Y16</f>
        <v>Broad Green</v>
      </c>
      <c r="B15" t="str">
        <f>'[1]2017 summary data'!Z16</f>
        <v>A1 to A5</v>
      </c>
      <c r="C15">
        <f>'[1]2017 summary data'!AA16</f>
        <v>47</v>
      </c>
      <c r="D15">
        <f>'[1]2017 summary data'!AB16</f>
        <v>15</v>
      </c>
      <c r="E15" s="16">
        <f>'[1]2017 summary data'!AC16</f>
        <v>0.24193548387096775</v>
      </c>
      <c r="F15">
        <f>'[1]2017 summary data'!AD16</f>
        <v>42</v>
      </c>
      <c r="G15" s="16">
        <f>'[1]2017 summary data'!AE16</f>
        <v>0.67741935483870963</v>
      </c>
      <c r="H15" s="10">
        <f>'[1]2017 summary data'!AP16</f>
        <v>62</v>
      </c>
      <c r="I15" s="10">
        <f>'[1]2017 summary data'!AQ16</f>
        <v>3985</v>
      </c>
      <c r="J15" s="31">
        <f>'[1]2017 summary data'!AR16</f>
        <v>426</v>
      </c>
      <c r="K15" s="16">
        <f>'[1]2017 summary data'!AS16</f>
        <v>9.657673996826116E-2</v>
      </c>
    </row>
    <row r="16" spans="1:11" x14ac:dyDescent="0.25">
      <c r="A16" t="str">
        <f>'[1]2017 summary data'!Y17</f>
        <v>Hamsey Green</v>
      </c>
      <c r="B16" t="str">
        <f>'[1]2017 summary data'!Z17</f>
        <v>A1 to A5</v>
      </c>
      <c r="C16">
        <f>'[1]2017 summary data'!AA17</f>
        <v>28</v>
      </c>
      <c r="D16">
        <f>'[1]2017 summary data'!AB17</f>
        <v>2</v>
      </c>
      <c r="E16" s="16">
        <f>'[1]2017 summary data'!AC17</f>
        <v>6.6666666666666666E-2</v>
      </c>
      <c r="F16">
        <f>'[1]2017 summary data'!AD17</f>
        <v>20</v>
      </c>
      <c r="G16" s="16">
        <f>'[1]2017 summary data'!AE17</f>
        <v>0.66666666666666663</v>
      </c>
      <c r="H16" s="10">
        <f>'[1]2017 summary data'!AP17</f>
        <v>30</v>
      </c>
      <c r="I16" s="10">
        <f>'[1]2017 summary data'!AQ17</f>
        <v>4722</v>
      </c>
      <c r="J16" s="31">
        <f>'[1]2017 summary data'!AR17</f>
        <v>567</v>
      </c>
      <c r="K16" s="16">
        <f>'[1]2017 summary data'!AS17</f>
        <v>0.10720363017583664</v>
      </c>
    </row>
    <row r="17" spans="1:11" x14ac:dyDescent="0.25">
      <c r="A17" t="str">
        <f>'[1]2017 summary data'!Y18</f>
        <v>Pollards Hill</v>
      </c>
      <c r="B17" t="str">
        <f>'[1]2017 summary data'!Z18</f>
        <v>A1 to A5</v>
      </c>
      <c r="C17">
        <f>'[1]2017 summary data'!AA18</f>
        <v>47</v>
      </c>
      <c r="D17">
        <f>'[1]2017 summary data'!AB18</f>
        <v>5</v>
      </c>
      <c r="E17" s="16">
        <f>'[1]2017 summary data'!AC18</f>
        <v>9.6153846153846159E-2</v>
      </c>
      <c r="F17">
        <f>'[1]2017 summary data'!AD18</f>
        <v>34</v>
      </c>
      <c r="G17" s="16">
        <f>'[1]2017 summary data'!AE18</f>
        <v>0.65384615384615385</v>
      </c>
      <c r="H17" s="10">
        <f>'[1]2017 summary data'!AP18</f>
        <v>52</v>
      </c>
      <c r="I17" s="10">
        <f>'[1]2017 summary data'!AQ18</f>
        <v>4105</v>
      </c>
      <c r="J17" s="31">
        <f>'[1]2017 summary data'!AR18</f>
        <v>399</v>
      </c>
      <c r="K17" s="16">
        <f>'[1]2017 summary data'!AS18</f>
        <v>8.8587921847246898E-2</v>
      </c>
    </row>
    <row r="18" spans="1:11" x14ac:dyDescent="0.25">
      <c r="A18" t="str">
        <f>'[1]2017 summary data'!Y19</f>
        <v>Sanderstead</v>
      </c>
      <c r="B18" t="str">
        <f>'[1]2017 summary data'!Z19</f>
        <v>A1 to A5</v>
      </c>
      <c r="C18">
        <f>'[1]2017 summary data'!AA19</f>
        <v>27</v>
      </c>
      <c r="D18">
        <f>'[1]2017 summary data'!AB19</f>
        <v>1</v>
      </c>
      <c r="E18" s="16">
        <f>'[1]2017 summary data'!AC19</f>
        <v>3.5714285714285712E-2</v>
      </c>
      <c r="F18">
        <f>'[1]2017 summary data'!AD19</f>
        <v>17</v>
      </c>
      <c r="G18" s="16">
        <f>'[1]2017 summary data'!AE19</f>
        <v>0.6071428571428571</v>
      </c>
      <c r="H18" s="10">
        <f>'[1]2017 summary data'!AP19</f>
        <v>28</v>
      </c>
      <c r="I18" s="10">
        <f>'[1]2017 summary data'!AQ19</f>
        <v>6346</v>
      </c>
      <c r="J18" s="31">
        <f>'[1]2017 summary data'!AR19</f>
        <v>90</v>
      </c>
      <c r="K18" s="16">
        <f>'[1]2017 summary data'!AS19</f>
        <v>1.3983840894965818E-2</v>
      </c>
    </row>
    <row r="19" spans="1:11" x14ac:dyDescent="0.25">
      <c r="A19" t="str">
        <f>'[1]2017 summary data'!Y20</f>
        <v>Shirley</v>
      </c>
      <c r="B19" t="str">
        <f>'[1]2017 summary data'!Z20</f>
        <v>A1 to A5</v>
      </c>
      <c r="C19">
        <f>'[1]2017 summary data'!AA20</f>
        <v>47</v>
      </c>
      <c r="D19">
        <f>'[1]2017 summary data'!AB20</f>
        <v>3</v>
      </c>
      <c r="E19" s="16">
        <f>'[1]2017 summary data'!AC20</f>
        <v>0.06</v>
      </c>
      <c r="F19">
        <f>'[1]2017 summary data'!AD20</f>
        <v>32</v>
      </c>
      <c r="G19" s="16">
        <f>'[1]2017 summary data'!AE20</f>
        <v>0.64</v>
      </c>
      <c r="H19" s="10">
        <f>'[1]2017 summary data'!AP20</f>
        <v>50</v>
      </c>
      <c r="I19" s="10">
        <f>'[1]2017 summary data'!AQ20</f>
        <v>4046</v>
      </c>
      <c r="J19" s="31">
        <f>'[1]2017 summary data'!AR20</f>
        <v>377</v>
      </c>
      <c r="K19" s="16">
        <f>'[1]2017 summary data'!AS20</f>
        <v>8.5236264978521367E-2</v>
      </c>
    </row>
    <row r="20" spans="1:11" x14ac:dyDescent="0.25">
      <c r="A20" t="str">
        <f>'[1]2017 summary data'!Y21</f>
        <v>Thornton Heath Pond</v>
      </c>
      <c r="B20" t="str">
        <f>'[1]2017 summary data'!Z21</f>
        <v>A1 to A5</v>
      </c>
      <c r="C20">
        <f>'[1]2017 summary data'!AA21</f>
        <v>86</v>
      </c>
      <c r="D20">
        <f>'[1]2017 summary data'!AB21</f>
        <v>8</v>
      </c>
      <c r="E20" s="16">
        <f>'[1]2017 summary data'!AC21</f>
        <v>8.5106382978723402E-2</v>
      </c>
      <c r="F20">
        <f>'[1]2017 summary data'!AD21</f>
        <v>57</v>
      </c>
      <c r="G20" s="16">
        <f>'[1]2017 summary data'!AE21</f>
        <v>0.6063829787234043</v>
      </c>
      <c r="H20" s="10">
        <f>'[1]2017 summary data'!AP21</f>
        <v>94</v>
      </c>
      <c r="I20" s="10">
        <f>'[1]2017 summary data'!AQ21</f>
        <v>10382</v>
      </c>
      <c r="J20" s="31">
        <f>'[1]2017 summary data'!AR21</f>
        <v>749</v>
      </c>
      <c r="K20" s="16">
        <f>'[1]2017 summary data'!AS21</f>
        <v>6.7289551702452613E-2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C2" sqref="C2:K2"/>
    </sheetView>
  </sheetViews>
  <sheetFormatPr defaultRowHeight="15" x14ac:dyDescent="0.25"/>
  <cols>
    <col min="1" max="1" width="31.85546875" bestFit="1" customWidth="1"/>
    <col min="3" max="3" width="14.140625" bestFit="1" customWidth="1"/>
    <col min="4" max="4" width="12" bestFit="1" customWidth="1"/>
    <col min="5" max="5" width="14.140625" bestFit="1" customWidth="1"/>
    <col min="8" max="8" width="10.42578125" bestFit="1" customWidth="1"/>
    <col min="9" max="9" width="19.7109375" bestFit="1" customWidth="1"/>
    <col min="10" max="10" width="17.42578125" bestFit="1" customWidth="1"/>
    <col min="11" max="11" width="19.42578125" bestFit="1" customWidth="1"/>
  </cols>
  <sheetData>
    <row r="1" spans="1:11" s="30" customFormat="1" x14ac:dyDescent="0.25">
      <c r="A1" s="30" t="str">
        <f>'[1]2017 summary data'!Y2</f>
        <v>Centre</v>
      </c>
      <c r="B1" s="30" t="str">
        <f>'[1]2017 summary data'!Z2</f>
        <v>Use Class</v>
      </c>
      <c r="C1" s="30" t="str">
        <f>'[1]2017 summary data'!AA2</f>
        <v>Units occupied</v>
      </c>
      <c r="D1" s="30" t="str">
        <f>'[1]2017 summary data'!AB2</f>
        <v>Units Vacant</v>
      </c>
      <c r="E1" s="30" t="str">
        <f>'[1]2017 summary data'!AC2</f>
        <v>% Units Vacant</v>
      </c>
      <c r="F1" s="30" t="str">
        <f>'[1]2017 summary data'!AD2</f>
        <v>A1 units</v>
      </c>
      <c r="G1" s="30" t="str">
        <f>'[1]2017 summary data'!AE2</f>
        <v>%A1</v>
      </c>
      <c r="H1" s="30" t="str">
        <f>'[1]2017 summary data'!AP2</f>
        <v>Total Units</v>
      </c>
      <c r="I1" s="30" t="str">
        <f>'[1]2017 summary data'!AQ2</f>
        <v>Floor space occupied</v>
      </c>
      <c r="J1" s="30" t="str">
        <f>'[1]2017 summary data'!AR2</f>
        <v>Floor space vacant</v>
      </c>
      <c r="K1" s="30" t="str">
        <f>'[1]2017 summary data'!AS2</f>
        <v>% Floor space vacant</v>
      </c>
    </row>
    <row r="2" spans="1:11" x14ac:dyDescent="0.25">
      <c r="A2" t="s">
        <v>5</v>
      </c>
      <c r="B2" t="s">
        <v>60</v>
      </c>
      <c r="C2" s="42">
        <v>615</v>
      </c>
      <c r="D2" s="42">
        <v>237</v>
      </c>
      <c r="E2" s="43">
        <v>0.27816901408450706</v>
      </c>
      <c r="F2" s="42">
        <v>530</v>
      </c>
      <c r="G2" s="43">
        <v>0.6220657276995305</v>
      </c>
      <c r="H2" s="42">
        <v>852</v>
      </c>
      <c r="I2" s="42">
        <v>275299</v>
      </c>
      <c r="J2" s="42">
        <v>38120</v>
      </c>
      <c r="K2" s="43">
        <v>0.12162632131427897</v>
      </c>
    </row>
    <row r="3" spans="1:11" x14ac:dyDescent="0.25">
      <c r="A3" t="s">
        <v>6</v>
      </c>
      <c r="B3" t="s">
        <v>60</v>
      </c>
      <c r="C3">
        <v>95</v>
      </c>
      <c r="D3">
        <v>4</v>
      </c>
      <c r="E3" s="16">
        <v>4.0404040404040407E-2</v>
      </c>
      <c r="F3">
        <v>65</v>
      </c>
      <c r="G3" s="16">
        <v>0.65656565656565657</v>
      </c>
      <c r="H3">
        <v>99</v>
      </c>
      <c r="I3">
        <v>11054</v>
      </c>
      <c r="J3">
        <v>741</v>
      </c>
      <c r="K3" s="16">
        <v>6.2823230182280629E-2</v>
      </c>
    </row>
    <row r="4" spans="1:11" x14ac:dyDescent="0.25">
      <c r="A4" t="s">
        <v>8</v>
      </c>
      <c r="B4" t="s">
        <v>60</v>
      </c>
      <c r="C4">
        <v>83</v>
      </c>
      <c r="D4">
        <v>10</v>
      </c>
      <c r="E4" s="16">
        <v>0.10752688172043011</v>
      </c>
      <c r="F4">
        <v>56</v>
      </c>
      <c r="G4" s="16">
        <v>0.60215053763440862</v>
      </c>
      <c r="H4">
        <v>93</v>
      </c>
      <c r="I4">
        <v>11893</v>
      </c>
      <c r="J4">
        <v>1684</v>
      </c>
      <c r="K4" s="16">
        <v>0.1240332915960816</v>
      </c>
    </row>
    <row r="5" spans="1:11" x14ac:dyDescent="0.25">
      <c r="A5" t="s">
        <v>10</v>
      </c>
      <c r="B5" t="s">
        <v>60</v>
      </c>
      <c r="C5">
        <v>108</v>
      </c>
      <c r="D5">
        <v>11</v>
      </c>
      <c r="E5" s="16">
        <v>9.2436974789915971E-2</v>
      </c>
      <c r="F5">
        <v>63</v>
      </c>
      <c r="G5" s="16">
        <v>0.52941176470588236</v>
      </c>
      <c r="H5">
        <v>119</v>
      </c>
      <c r="I5">
        <v>18710</v>
      </c>
      <c r="J5">
        <v>1316</v>
      </c>
      <c r="K5" s="16">
        <v>6.5714571057625085E-2</v>
      </c>
    </row>
    <row r="6" spans="1:11" x14ac:dyDescent="0.25">
      <c r="A6" t="s">
        <v>12</v>
      </c>
      <c r="B6" t="s">
        <v>60</v>
      </c>
      <c r="C6">
        <v>46</v>
      </c>
      <c r="D6">
        <v>1</v>
      </c>
      <c r="E6" s="16">
        <v>2.1276595744680851E-2</v>
      </c>
      <c r="F6">
        <v>27</v>
      </c>
      <c r="G6" s="16">
        <v>0.57446808510638303</v>
      </c>
      <c r="H6">
        <v>47</v>
      </c>
      <c r="I6">
        <v>8437</v>
      </c>
      <c r="J6">
        <v>494</v>
      </c>
      <c r="K6" s="16">
        <v>5.5312954876273655E-2</v>
      </c>
    </row>
    <row r="7" spans="1:11" x14ac:dyDescent="0.25">
      <c r="A7" t="s">
        <v>14</v>
      </c>
      <c r="B7" t="s">
        <v>60</v>
      </c>
      <c r="C7">
        <v>96</v>
      </c>
      <c r="D7">
        <v>9</v>
      </c>
      <c r="E7" s="16">
        <v>8.5714285714285715E-2</v>
      </c>
      <c r="F7">
        <v>62</v>
      </c>
      <c r="G7" s="16">
        <v>0.59047619047619049</v>
      </c>
      <c r="H7">
        <v>105</v>
      </c>
      <c r="I7">
        <v>13982</v>
      </c>
      <c r="J7">
        <v>816</v>
      </c>
      <c r="K7" s="16">
        <v>5.5142586836058924E-2</v>
      </c>
    </row>
    <row r="8" spans="1:11" x14ac:dyDescent="0.25">
      <c r="A8" t="s">
        <v>16</v>
      </c>
      <c r="B8" t="s">
        <v>60</v>
      </c>
      <c r="C8">
        <v>92</v>
      </c>
      <c r="D8">
        <v>0</v>
      </c>
      <c r="E8" s="16">
        <v>0</v>
      </c>
      <c r="F8">
        <v>52</v>
      </c>
      <c r="G8" s="16">
        <v>0.56521739130434778</v>
      </c>
      <c r="H8">
        <v>92</v>
      </c>
      <c r="I8">
        <v>13466</v>
      </c>
      <c r="J8">
        <v>1198</v>
      </c>
      <c r="K8" s="16">
        <v>8.1696672122204037E-2</v>
      </c>
    </row>
    <row r="9" spans="1:11" x14ac:dyDescent="0.25">
      <c r="A9" t="s">
        <v>18</v>
      </c>
      <c r="B9" t="s">
        <v>60</v>
      </c>
      <c r="C9">
        <v>55</v>
      </c>
      <c r="D9">
        <v>0</v>
      </c>
      <c r="E9" s="16">
        <v>0</v>
      </c>
      <c r="F9">
        <v>33</v>
      </c>
      <c r="G9" s="16">
        <v>0.6</v>
      </c>
      <c r="H9">
        <v>55</v>
      </c>
      <c r="I9">
        <v>13880</v>
      </c>
      <c r="J9">
        <v>664</v>
      </c>
      <c r="K9" s="16">
        <v>4.5654565456545657E-2</v>
      </c>
    </row>
    <row r="10" spans="1:11" x14ac:dyDescent="0.25">
      <c r="A10" t="s">
        <v>20</v>
      </c>
      <c r="B10" t="s">
        <v>60</v>
      </c>
      <c r="C10">
        <v>58</v>
      </c>
      <c r="D10">
        <v>0</v>
      </c>
      <c r="E10" s="16">
        <v>0</v>
      </c>
      <c r="F10">
        <v>37</v>
      </c>
      <c r="G10" s="16">
        <v>0.63793103448275867</v>
      </c>
      <c r="H10">
        <v>58</v>
      </c>
      <c r="I10">
        <v>8457</v>
      </c>
      <c r="J10">
        <v>2882</v>
      </c>
      <c r="K10" s="16">
        <v>0.25416703412999381</v>
      </c>
    </row>
    <row r="11" spans="1:11" x14ac:dyDescent="0.25">
      <c r="A11" t="s">
        <v>22</v>
      </c>
      <c r="B11" t="s">
        <v>60</v>
      </c>
      <c r="C11">
        <v>115</v>
      </c>
      <c r="D11">
        <v>0</v>
      </c>
      <c r="E11" s="16">
        <v>0</v>
      </c>
      <c r="F11">
        <v>82</v>
      </c>
      <c r="G11" s="16">
        <v>0.71304347826086956</v>
      </c>
      <c r="H11">
        <v>115</v>
      </c>
      <c r="I11">
        <v>25862</v>
      </c>
      <c r="J11">
        <v>1473</v>
      </c>
      <c r="K11" s="16">
        <v>5.3886958112310222E-2</v>
      </c>
    </row>
    <row r="12" spans="1:11" x14ac:dyDescent="0.25">
      <c r="A12" t="s">
        <v>24</v>
      </c>
      <c r="B12" t="s">
        <v>60</v>
      </c>
      <c r="C12">
        <v>32</v>
      </c>
      <c r="D12">
        <v>4</v>
      </c>
      <c r="E12" s="16">
        <v>0.1111111111111111</v>
      </c>
      <c r="F12">
        <v>24</v>
      </c>
      <c r="G12" s="16">
        <v>0.66666666666666663</v>
      </c>
      <c r="H12">
        <v>36</v>
      </c>
      <c r="I12">
        <v>2152</v>
      </c>
      <c r="J12">
        <v>191</v>
      </c>
      <c r="K12" s="16">
        <v>8.1519419547588567E-2</v>
      </c>
    </row>
    <row r="13" spans="1:11" x14ac:dyDescent="0.25">
      <c r="A13" t="s">
        <v>27</v>
      </c>
      <c r="B13" t="s">
        <v>60</v>
      </c>
      <c r="C13">
        <v>36</v>
      </c>
      <c r="D13">
        <v>8</v>
      </c>
      <c r="E13" s="16">
        <v>0.18181818181818182</v>
      </c>
      <c r="F13">
        <v>28</v>
      </c>
      <c r="G13" s="16">
        <v>0.63636363636363635</v>
      </c>
      <c r="H13">
        <v>44</v>
      </c>
      <c r="I13">
        <v>3741</v>
      </c>
      <c r="J13">
        <v>489</v>
      </c>
      <c r="K13" s="16">
        <v>0.11560283687943262</v>
      </c>
    </row>
    <row r="14" spans="1:11" x14ac:dyDescent="0.25">
      <c r="A14" t="s">
        <v>29</v>
      </c>
      <c r="B14" t="s">
        <v>60</v>
      </c>
      <c r="C14">
        <v>73</v>
      </c>
      <c r="D14">
        <v>9</v>
      </c>
      <c r="E14" s="16">
        <v>0.10975609756097561</v>
      </c>
      <c r="F14">
        <v>35</v>
      </c>
      <c r="G14" s="16">
        <v>0.42682926829268292</v>
      </c>
      <c r="H14">
        <v>82</v>
      </c>
      <c r="I14">
        <v>11230</v>
      </c>
      <c r="J14">
        <v>1013</v>
      </c>
      <c r="K14" s="16">
        <v>8.2741158212856325E-2</v>
      </c>
    </row>
    <row r="15" spans="1:11" x14ac:dyDescent="0.25">
      <c r="A15" t="s">
        <v>31</v>
      </c>
      <c r="B15" t="s">
        <v>60</v>
      </c>
      <c r="C15">
        <v>48</v>
      </c>
      <c r="D15">
        <v>13</v>
      </c>
      <c r="E15" s="16">
        <v>0.21311475409836064</v>
      </c>
      <c r="F15">
        <v>41</v>
      </c>
      <c r="G15" s="16">
        <v>0.67213114754098358</v>
      </c>
      <c r="H15">
        <v>61</v>
      </c>
      <c r="I15">
        <v>3805</v>
      </c>
      <c r="J15">
        <v>317</v>
      </c>
      <c r="K15" s="16">
        <v>7.6904415332362933E-2</v>
      </c>
    </row>
    <row r="16" spans="1:11" x14ac:dyDescent="0.25">
      <c r="A16" t="s">
        <v>33</v>
      </c>
      <c r="B16" t="s">
        <v>60</v>
      </c>
      <c r="C16">
        <v>28</v>
      </c>
      <c r="D16">
        <v>2</v>
      </c>
      <c r="E16" s="16">
        <v>6.6666666666666666E-2</v>
      </c>
      <c r="F16">
        <v>20</v>
      </c>
      <c r="G16" s="16">
        <v>0.66666666666666663</v>
      </c>
      <c r="H16">
        <v>30</v>
      </c>
      <c r="I16">
        <v>4722</v>
      </c>
      <c r="J16">
        <v>567</v>
      </c>
      <c r="K16" s="16">
        <v>0.10720363017583664</v>
      </c>
    </row>
    <row r="17" spans="1:11" x14ac:dyDescent="0.25">
      <c r="A17" t="s">
        <v>35</v>
      </c>
      <c r="B17" t="s">
        <v>60</v>
      </c>
      <c r="C17">
        <v>40</v>
      </c>
      <c r="D17">
        <v>7</v>
      </c>
      <c r="E17" s="16">
        <v>0.14893617021276595</v>
      </c>
      <c r="F17">
        <v>31</v>
      </c>
      <c r="G17" s="16">
        <v>0.65957446808510634</v>
      </c>
      <c r="H17">
        <v>47</v>
      </c>
      <c r="I17">
        <v>3181</v>
      </c>
      <c r="J17">
        <v>663</v>
      </c>
      <c r="K17" s="16">
        <v>0.17247658688865763</v>
      </c>
    </row>
    <row r="18" spans="1:11" x14ac:dyDescent="0.25">
      <c r="A18" t="s">
        <v>37</v>
      </c>
      <c r="B18" t="s">
        <v>60</v>
      </c>
      <c r="C18">
        <v>27</v>
      </c>
      <c r="D18">
        <v>1</v>
      </c>
      <c r="E18" s="16">
        <v>3.5714285714285712E-2</v>
      </c>
      <c r="F18">
        <v>18</v>
      </c>
      <c r="G18" s="16">
        <v>0.6428571428571429</v>
      </c>
      <c r="H18">
        <v>28</v>
      </c>
      <c r="I18">
        <v>6346</v>
      </c>
      <c r="J18">
        <v>90</v>
      </c>
      <c r="K18" s="16">
        <v>1.3983840894965818E-2</v>
      </c>
    </row>
    <row r="19" spans="1:11" x14ac:dyDescent="0.25">
      <c r="A19" t="s">
        <v>39</v>
      </c>
      <c r="B19" t="s">
        <v>60</v>
      </c>
      <c r="C19">
        <v>46</v>
      </c>
      <c r="D19">
        <v>2</v>
      </c>
      <c r="E19" s="16">
        <v>4.1666666666666664E-2</v>
      </c>
      <c r="F19">
        <v>31</v>
      </c>
      <c r="G19" s="16">
        <v>0.64583333333333337</v>
      </c>
      <c r="H19">
        <v>48</v>
      </c>
      <c r="I19">
        <v>3748</v>
      </c>
      <c r="J19">
        <v>210</v>
      </c>
      <c r="K19" s="16">
        <v>5.3057099545224862E-2</v>
      </c>
    </row>
    <row r="20" spans="1:11" x14ac:dyDescent="0.25">
      <c r="A20" t="s">
        <v>41</v>
      </c>
      <c r="B20" t="s">
        <v>60</v>
      </c>
      <c r="C20">
        <v>78</v>
      </c>
      <c r="D20">
        <v>11</v>
      </c>
      <c r="E20" s="16">
        <v>0.12359550561797752</v>
      </c>
      <c r="F20">
        <v>53</v>
      </c>
      <c r="G20" s="16">
        <v>0.5955056179775281</v>
      </c>
      <c r="H20">
        <v>89</v>
      </c>
      <c r="I20">
        <v>9495</v>
      </c>
      <c r="J20">
        <v>928</v>
      </c>
      <c r="K20" s="16">
        <v>8.9033867408615561E-2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="70" zoomScaleNormal="70" workbookViewId="0">
      <selection activeCell="D3" sqref="D3:L3"/>
    </sheetView>
  </sheetViews>
  <sheetFormatPr defaultRowHeight="15" x14ac:dyDescent="0.25"/>
  <cols>
    <col min="1" max="1" width="13.140625" customWidth="1"/>
    <col min="2" max="2" width="13.7109375" customWidth="1"/>
    <col min="11" max="11" width="11.7109375" bestFit="1" customWidth="1"/>
  </cols>
  <sheetData>
    <row r="1" spans="1:14" x14ac:dyDescent="0.25">
      <c r="A1" s="9" t="s">
        <v>46</v>
      </c>
    </row>
    <row r="2" spans="1:14" ht="39" x14ac:dyDescent="0.25">
      <c r="A2" s="19" t="s">
        <v>47</v>
      </c>
      <c r="B2" s="19" t="s">
        <v>48</v>
      </c>
      <c r="C2" s="19" t="s">
        <v>49</v>
      </c>
      <c r="D2" s="19" t="s">
        <v>50</v>
      </c>
      <c r="E2" s="19" t="s">
        <v>51</v>
      </c>
      <c r="F2" s="19" t="s">
        <v>52</v>
      </c>
      <c r="G2" s="19" t="s">
        <v>53</v>
      </c>
      <c r="H2" s="19" t="s">
        <v>54</v>
      </c>
      <c r="I2" s="19" t="s">
        <v>55</v>
      </c>
      <c r="J2" s="19" t="s">
        <v>56</v>
      </c>
      <c r="K2" s="19" t="s">
        <v>57</v>
      </c>
      <c r="L2" s="19" t="s">
        <v>58</v>
      </c>
    </row>
    <row r="3" spans="1:14" s="33" customFormat="1" ht="45" x14ac:dyDescent="0.25">
      <c r="A3" s="32" t="s">
        <v>59</v>
      </c>
      <c r="B3" s="20" t="s">
        <v>5</v>
      </c>
      <c r="C3" s="13" t="s">
        <v>60</v>
      </c>
      <c r="D3" s="32">
        <v>615</v>
      </c>
      <c r="E3" s="32">
        <v>237</v>
      </c>
      <c r="F3" s="34">
        <v>0.27816901408450706</v>
      </c>
      <c r="G3" s="32">
        <v>530</v>
      </c>
      <c r="H3" s="34">
        <v>0.6220657276995305</v>
      </c>
      <c r="I3" s="32">
        <v>852</v>
      </c>
      <c r="J3" s="32">
        <v>275299</v>
      </c>
      <c r="K3" s="32">
        <v>38120</v>
      </c>
      <c r="L3" s="34">
        <v>0.12162632131427897</v>
      </c>
    </row>
    <row r="4" spans="1:14" ht="45" x14ac:dyDescent="0.25">
      <c r="A4" s="20" t="s">
        <v>61</v>
      </c>
      <c r="B4" s="20" t="s">
        <v>5</v>
      </c>
      <c r="C4" s="13" t="s">
        <v>60</v>
      </c>
      <c r="D4">
        <f>'[1]2017 summary data'!AA3</f>
        <v>474</v>
      </c>
      <c r="E4">
        <f>'[1]2017 summary data'!AB3</f>
        <v>161</v>
      </c>
      <c r="F4" s="16">
        <f>'[1]2017 summary data'!AC3</f>
        <v>0.25354330708661416</v>
      </c>
      <c r="G4">
        <f>'[1]2017 summary data'!AD3</f>
        <v>414</v>
      </c>
      <c r="H4" s="16">
        <f>'[1]2017 summary data'!AE3</f>
        <v>0.65196850393700789</v>
      </c>
      <c r="I4" s="10">
        <f>'[1]2017 summary data'!AP3</f>
        <v>635</v>
      </c>
      <c r="J4" s="10">
        <f>'[1]2017 summary data'!AQ3</f>
        <v>277907</v>
      </c>
      <c r="K4" s="31">
        <f>'[1]2017 summary data'!AR3</f>
        <v>35456</v>
      </c>
      <c r="L4" s="16">
        <f>'[1]2017 summary data'!AS3</f>
        <v>0.11314673397944237</v>
      </c>
    </row>
    <row r="5" spans="1:14" x14ac:dyDescent="0.25">
      <c r="A5" s="20" t="s">
        <v>62</v>
      </c>
      <c r="B5" s="13" t="s">
        <v>5</v>
      </c>
      <c r="C5" s="13" t="s">
        <v>60</v>
      </c>
      <c r="D5">
        <v>434</v>
      </c>
      <c r="E5">
        <v>118</v>
      </c>
      <c r="F5" s="29">
        <f>E5/(D5+E5)</f>
        <v>0.21376811594202899</v>
      </c>
      <c r="G5">
        <v>395</v>
      </c>
      <c r="H5" s="29">
        <v>0.71557971014492749</v>
      </c>
      <c r="I5">
        <v>552</v>
      </c>
      <c r="J5">
        <v>278476</v>
      </c>
      <c r="K5">
        <v>27564</v>
      </c>
      <c r="L5" s="18">
        <f>K5/(J5+K5)</f>
        <v>9.0066657953208729E-2</v>
      </c>
    </row>
    <row r="6" spans="1:14" ht="45" x14ac:dyDescent="0.25">
      <c r="A6" s="20" t="s">
        <v>63</v>
      </c>
      <c r="B6" s="20" t="s">
        <v>5</v>
      </c>
      <c r="C6" s="20" t="s">
        <v>60</v>
      </c>
      <c r="D6" s="20">
        <f>'2015'!C2</f>
        <v>426</v>
      </c>
      <c r="E6" s="20">
        <f>'2015'!D2</f>
        <v>125</v>
      </c>
      <c r="F6" s="28">
        <f>'2015'!E2</f>
        <v>0.22686025408348456</v>
      </c>
      <c r="G6" s="20">
        <f>'2015'!F2</f>
        <v>392</v>
      </c>
      <c r="H6" s="28">
        <f>'2015'!G2</f>
        <v>0.71143375680580767</v>
      </c>
      <c r="I6" s="20">
        <f>'2015'!H2</f>
        <v>551</v>
      </c>
      <c r="J6" s="20">
        <f>'2015'!I2</f>
        <v>279796</v>
      </c>
      <c r="K6" s="20">
        <f>'2015'!J2</f>
        <v>25551</v>
      </c>
      <c r="L6" s="28">
        <f>'2015'!K2</f>
        <v>8.3678568972349487E-2</v>
      </c>
    </row>
    <row r="7" spans="1:14" ht="45" x14ac:dyDescent="0.25">
      <c r="A7" s="20" t="s">
        <v>64</v>
      </c>
      <c r="B7" s="20" t="s">
        <v>5</v>
      </c>
      <c r="C7" s="20" t="s">
        <v>60</v>
      </c>
      <c r="D7" s="20">
        <f>'2014'!C2</f>
        <v>425</v>
      </c>
      <c r="E7" s="20">
        <f>'2014'!D2</f>
        <v>114</v>
      </c>
      <c r="F7" s="28">
        <f>'2014'!E2</f>
        <v>0.21150278293135436</v>
      </c>
      <c r="G7" s="20">
        <f>'2014'!F2</f>
        <v>391</v>
      </c>
      <c r="H7" s="28">
        <f>'2014'!G2</f>
        <v>0.72541743970315398</v>
      </c>
      <c r="I7" s="20">
        <f>'2014'!H2</f>
        <v>539</v>
      </c>
      <c r="J7" s="20">
        <f>'2014'!I2</f>
        <v>278176</v>
      </c>
      <c r="K7" s="20">
        <f>'2014'!J2</f>
        <v>27564</v>
      </c>
      <c r="L7" s="28">
        <f>'2014'!K2</f>
        <v>9.0155033688755146E-2</v>
      </c>
    </row>
    <row r="8" spans="1:14" ht="45" x14ac:dyDescent="0.25">
      <c r="A8" t="s">
        <v>65</v>
      </c>
      <c r="B8" s="20" t="s">
        <v>5</v>
      </c>
      <c r="C8" s="20" t="s">
        <v>60</v>
      </c>
      <c r="D8" s="20">
        <f>'2013'!C2</f>
        <v>433</v>
      </c>
      <c r="E8" s="20">
        <f>'2013'!D2</f>
        <v>117</v>
      </c>
      <c r="F8" s="28">
        <f>'2013'!E2</f>
        <v>0.21272727272727274</v>
      </c>
      <c r="G8" s="20">
        <f>'2013'!F2</f>
        <v>393</v>
      </c>
      <c r="H8" s="28">
        <f>'2013'!G2</f>
        <v>0.71454545454545459</v>
      </c>
      <c r="I8" s="20">
        <f>'2013'!H2</f>
        <v>550</v>
      </c>
      <c r="J8" s="20">
        <f>'2013'!I2</f>
        <v>196411</v>
      </c>
      <c r="K8" s="20">
        <f>'2013'!J2</f>
        <v>83553</v>
      </c>
      <c r="L8" s="28">
        <f>'2013'!K2</f>
        <v>0.29844194253546885</v>
      </c>
    </row>
    <row r="9" spans="1:14" ht="45" x14ac:dyDescent="0.25">
      <c r="A9" t="s">
        <v>66</v>
      </c>
      <c r="B9" s="20" t="s">
        <v>5</v>
      </c>
      <c r="C9" t="s">
        <v>60</v>
      </c>
      <c r="D9">
        <v>430</v>
      </c>
      <c r="E9">
        <v>115</v>
      </c>
      <c r="F9" s="18">
        <v>0.21100917431192662</v>
      </c>
      <c r="G9" s="10">
        <v>408</v>
      </c>
      <c r="H9" s="18">
        <v>0.74862385321100922</v>
      </c>
      <c r="I9" s="10">
        <v>545</v>
      </c>
      <c r="J9" s="24">
        <v>127499</v>
      </c>
      <c r="K9" s="24">
        <v>20644</v>
      </c>
      <c r="L9" s="18">
        <v>0.13935184247652607</v>
      </c>
    </row>
    <row r="10" spans="1:14" ht="45" x14ac:dyDescent="0.25">
      <c r="A10" t="s">
        <v>67</v>
      </c>
      <c r="B10" s="20" t="s">
        <v>5</v>
      </c>
      <c r="C10" s="20" t="s">
        <v>60</v>
      </c>
      <c r="D10" s="20">
        <f>SUMPRODUCT(--($A$19:$A$35=$B10),--($C$19:$C$35="A1"),D$19:D$35)+SUMPRODUCT(--($A$19:$A$35=$B10),--($C$19:$C$35="A2"),D$19:D$35)+SUMPRODUCT(--($A$19:$A$35=$B10),--($C$19:$C$35="A3"),D$19:D$35)+SUMPRODUCT(--($A$19:$A$35=$B10),--($C$19:$C$35="A4"),D$19:D$35)+SUMPRODUCT(--($A$19:$A$35=$B10),--($C$19:$C$35="A5"),D$19:D$35)</f>
        <v>430</v>
      </c>
      <c r="E10" s="20">
        <f>SUMPRODUCT(--($A$19:$A$35=$B10),--($C$19:$C$35="A1"),E$19:E$35)+SUMPRODUCT(--($A$19:$A$35=$B10),--($C$19:$C$35="A2"),E$19:E$35)+SUMPRODUCT(--($A$19:$A$35=$B10),--($C$19:$C$35="A3"),E$19:E$35)+SUMPRODUCT(--($A$19:$A$35=$B10),--($C$19:$C$35="A4"),E$19:E$35)+SUMPRODUCT(--($A$19:$A$35=$B10),--($C$19:$C$35="A5"),E$19:E$35)</f>
        <v>114</v>
      </c>
      <c r="F10" s="21">
        <f>E10/(D10+E10)</f>
        <v>0.20955882352941177</v>
      </c>
      <c r="G10" s="22">
        <f>SUMPRODUCT(--(A$19:A$35=B10),--(C$19:C$35="A1"),D$19:D$35)+SUMPRODUCT(--(A$19:A$35=B10),--(C$19:C$35="A1"),E$19:E$35)</f>
        <v>405</v>
      </c>
      <c r="H10" s="21">
        <f>G10/I10</f>
        <v>0.74448529411764708</v>
      </c>
      <c r="I10" s="22">
        <f>D10+E10</f>
        <v>544</v>
      </c>
      <c r="J10" s="23">
        <f>SUMPRODUCT(--($A$19:$A$35=$B10),--($C$19:$C$35="A1"),L$19:L$35)+SUMPRODUCT(--($A$19:$A$35=$B10),--($C$19:$C$35="A2"),L$19:L$35)+SUMPRODUCT(--($A$19:$A$35=$B10),--($C$19:$C$35="A3"),L$19:L$35)+SUMPRODUCT(--($A$19:$A$35=$B10),--($C$19:$C$35="A4"),L$19:L$35)+SUMPRODUCT(--($A$19:$A$35=$B10),--($C$19:$C$35="A5"),L$19:L$35)</f>
        <v>125761</v>
      </c>
      <c r="K10" s="23">
        <f>SUMPRODUCT(--($A$19:$A$35=$B10),--($C$19:$C$35="A1"),M$19:M$35)+SUMPRODUCT(--($A$19:$A$35=$B10),--($C$19:$C$35="A2"),M$19:M$35)+SUMPRODUCT(--($A$19:$A$35=$B10),--($C$19:$C$35="A3"),M$19:M$35)+SUMPRODUCT(--($A$19:$A$35=$B10),--($C$19:$C$35="A4"),M$19:M$35)+SUMPRODUCT(--($A$19:$A$35=$B10),--($C$19:$C$35="A5"),M$19:M$35)</f>
        <v>22436</v>
      </c>
      <c r="L10" s="21">
        <f>K10/(J10+K10)</f>
        <v>0.15139307813248581</v>
      </c>
    </row>
    <row r="11" spans="1:14" ht="45" x14ac:dyDescent="0.25">
      <c r="A11" t="s">
        <v>68</v>
      </c>
      <c r="B11" s="20" t="s">
        <v>5</v>
      </c>
      <c r="C11" s="20" t="s">
        <v>60</v>
      </c>
      <c r="D11" s="20">
        <f>SUMPRODUCT(--($A$41:$A$56=$B11),--($C$41:$C$56="A1"),D$41:D$56)+SUMPRODUCT(--($A$41:$A$56=$B11),--($C$41:$C$56="A2"),D$41:D$56)+SUMPRODUCT(--($A$41:$A$56=$B11),--($C$41:$C$56="A3"),D$41:D$56)+SUMPRODUCT(--($A$41:$A$56=$B11),--($C$41:$C$56="A4"),D$41:D$56)+SUMPRODUCT(--($A$41:$A$56=$B11),--($C$41:$C$56="A5"),D$41:D$56)</f>
        <v>427</v>
      </c>
      <c r="E11" s="20">
        <f t="shared" ref="E11" si="0">SUMPRODUCT(--($A$41:$A$56=$B11),--($C$41:$C$56="A1"),E$41:E$56)+SUMPRODUCT(--($A$41:$A$56=$B11),--($C$41:$C$56="A2"),E$41:E$56)+SUMPRODUCT(--($A$41:$A$56=$B11),--($C$41:$C$56="A3"),E$41:E$56)+SUMPRODUCT(--($A$41:$A$56=$B11),--($C$41:$C$56="A4"),E$41:E$56)+SUMPRODUCT(--($A$41:$A$56=$B11),--($C$41:$C$56="A5"),E$41:E$56)</f>
        <v>128</v>
      </c>
      <c r="F11" s="21">
        <f t="shared" ref="F11:F13" si="1">E11/(D11+E11)</f>
        <v>0.23063063063063063</v>
      </c>
      <c r="G11" s="22">
        <f>SUMPRODUCT(--(A$41:A$56=B11),--(C$41:C$56="A1"),D$41:D$56)+SUMPRODUCT(--(A$41:A$56=B11),--(C$41:C$56="A1"),E$41:E$56)</f>
        <v>411</v>
      </c>
      <c r="H11" s="21">
        <f t="shared" ref="H11:H13" si="2">G11/I11</f>
        <v>0.74054054054054053</v>
      </c>
      <c r="I11" s="22">
        <f t="shared" ref="I11:I13" si="3">D11+E11</f>
        <v>555</v>
      </c>
      <c r="J11" s="20">
        <f>SUMPRODUCT(--($A$41:$A$56=$B11),--($C$41:$C$56="A1"),L$41:L$56)+SUMPRODUCT(--($A$41:$A$56=$B11),--($C$41:$C$56="A2"),L$41:L$56)+SUMPRODUCT(--($A$41:$A$56=$B11),--($C$41:$C$56="A3"),L$41:L$56)+SUMPRODUCT(--($A$41:$A$56=$B11),--($C$41:$C$56="A4"),L$41:L$56)+SUMPRODUCT(--($A$41:$A$56=$B11),--($C$41:$C$56="A5"),L$41:L$56)</f>
        <v>109256</v>
      </c>
      <c r="K11" s="20">
        <f>SUMPRODUCT(--($A$41:$A$56=$B11),--($C$41:$C$56="A1"),M$41:M$56)+SUMPRODUCT(--($A$41:$A$56=$B11),--($C$41:$C$56="A2"),M$41:M$56)+SUMPRODUCT(--($A$41:$A$56=$B11),--($C$41:$C$56="A3"),M$41:M$56)+SUMPRODUCT(--($A$41:$A$56=$B11),--($C$41:$C$56="A4"),M$41:M$56)+SUMPRODUCT(--($A$41:$A$56=$B11),--($C$41:$C$56="A5"),M$41:M$56)</f>
        <v>23325</v>
      </c>
      <c r="L11" s="21">
        <f t="shared" ref="L11:L13" si="4">K11/(J11+K11)</f>
        <v>0.17593018607492777</v>
      </c>
    </row>
    <row r="12" spans="1:14" ht="45" x14ac:dyDescent="0.25">
      <c r="A12" t="s">
        <v>69</v>
      </c>
      <c r="B12" s="20" t="s">
        <v>5</v>
      </c>
      <c r="C12" s="20" t="s">
        <v>60</v>
      </c>
      <c r="D12" s="20">
        <f>SUMPRODUCT(--($A$62:$A$77=$B12),--($C$62:$C$77="A1"),D$62:D$77)+SUMPRODUCT(--($A$62:$A$77=$B12),--($C$62:$C$77="A2"),D$62:D$77)+SUMPRODUCT(--($A$62:$A$77=$B12),--($C$62:$C$77="A3"),D$62:D$77)+SUMPRODUCT(--($A$62:$A$77=$B12),--($C$62:$C$77="A4"),D$62:D$77)+SUMPRODUCT(--($A$62:$A$77=$B12),--($C$62:$C$77="A5"),D$62:D$77)</f>
        <v>418</v>
      </c>
      <c r="E12" s="20">
        <f t="shared" ref="E12" si="5">SUMPRODUCT(--($A$62:$A$77=$B12),--($C$62:$C$77="A1"),E$62:E$77)+SUMPRODUCT(--($A$62:$A$77=$B12),--($C$62:$C$77="A2"),E$62:E$77)+SUMPRODUCT(--($A$62:$A$77=$B12),--($C$62:$C$77="A3"),E$62:E$77)+SUMPRODUCT(--($A$62:$A$77=$B12),--($C$62:$C$77="A4"),E$62:E$77)+SUMPRODUCT(--($A$62:$A$77=$B12),--($C$62:$C$77="A5"),E$62:E$77)</f>
        <v>127</v>
      </c>
      <c r="F12" s="21">
        <f t="shared" si="1"/>
        <v>0.23302752293577983</v>
      </c>
      <c r="G12" s="22">
        <f>SUMPRODUCT(--(A$62:A$77=B12),--(C$62:C$77="A1"),D$62:D$77)+SUMPRODUCT(--(A$62:A$77=B12),--(C$62:C$77="A1"),E$62:E$77)</f>
        <v>404</v>
      </c>
      <c r="H12" s="21">
        <f t="shared" si="2"/>
        <v>0.74128440366972481</v>
      </c>
      <c r="I12" s="22">
        <f t="shared" si="3"/>
        <v>545</v>
      </c>
      <c r="J12" s="20">
        <f>SUMPRODUCT(--($A$62:$A$77=$B12),--($C$62:$C$77="A1"),L$62:L$77)+SUMPRODUCT(--($A$62:$A$77=$B12),--($C$62:$C$77="A2"),L$62:L$77)+SUMPRODUCT(--($A$62:$A$77=$B12),--($C$62:$C$77="A3"),L$62:L$77)+SUMPRODUCT(--($A$62:$A$77=$B12),--($C$62:$C$77="A4"),L$62:L$77)+SUMPRODUCT(--($A$62:$A$77=$B12),--($C$62:$C$77="A5"),L$62:L$77)</f>
        <v>106788</v>
      </c>
      <c r="K12" s="20">
        <f>SUMPRODUCT(--($A$62:$A$77=$B12),--($C$62:$C$77="A1"),M$62:M$77)+SUMPRODUCT(--($A$62:$A$77=$B12),--($C$62:$C$77="A2"),M$62:M$77)+SUMPRODUCT(--($A$62:$A$77=$B12),--($C$62:$C$77="A3"),M$62:M$77)+SUMPRODUCT(--($A$62:$A$77=$B12),--($C$62:$C$77="A4"),M$62:M$77)+SUMPRODUCT(--($A$62:$A$77=$B12),--($C$62:$C$77="A5"),M$62:M$77)</f>
        <v>20931</v>
      </c>
      <c r="L12" s="21">
        <f t="shared" si="4"/>
        <v>0.16388321236464426</v>
      </c>
    </row>
    <row r="13" spans="1:14" ht="45" x14ac:dyDescent="0.25">
      <c r="A13" t="s">
        <v>70</v>
      </c>
      <c r="B13" s="20" t="s">
        <v>5</v>
      </c>
      <c r="C13" s="20" t="s">
        <v>60</v>
      </c>
      <c r="D13" s="20">
        <f>SUMPRODUCT(--($A$83:$A$98=$B13),--($C$83:$C$98="A1"),D$83:D$98)+SUMPRODUCT(--($A$83:$A$98=$B13),--($C$83:$C$98="A2"),D$83:D$98)+SUMPRODUCT(--($A$83:$A$98=$B13),--($C$83:$C$98="A3"),D$83:D$98)+SUMPRODUCT(--($A$83:$A$98=$B13),--($C$83:$C$98="A4"),D$83:D$98)+SUMPRODUCT(--($A$83:$A$98=$B13),--($C$83:$C$98="A5"),D$83:D$98)</f>
        <v>437</v>
      </c>
      <c r="E13" s="20">
        <f t="shared" ref="E13" si="6">SUMPRODUCT(--($A$83:$A$98=$B13),--($C$83:$C$98="A1"),E$83:E$98)+SUMPRODUCT(--($A$83:$A$98=$B13),--($C$83:$C$98="A2"),E$83:E$98)+SUMPRODUCT(--($A$83:$A$98=$B13),--($C$83:$C$98="A3"),E$83:E$98)+SUMPRODUCT(--($A$83:$A$98=$B13),--($C$83:$C$98="A4"),E$83:E$98)+SUMPRODUCT(--($A$83:$A$98=$B13),--($C$83:$C$98="A5"),E$83:E$98)</f>
        <v>139</v>
      </c>
      <c r="F13" s="21">
        <f t="shared" si="1"/>
        <v>0.24131944444444445</v>
      </c>
      <c r="G13" s="22">
        <f>SUMPRODUCT(--(A$83:A$98=B13),--(C$83:C$98="A1"),D$83:D$98)+SUMPRODUCT(--(A$83:A$98=B13),--(C$83:C$98="A1"),E$83:E$98)</f>
        <v>436</v>
      </c>
      <c r="H13" s="21">
        <f t="shared" si="2"/>
        <v>0.75694444444444442</v>
      </c>
      <c r="I13" s="22">
        <f t="shared" si="3"/>
        <v>576</v>
      </c>
      <c r="J13" s="20">
        <f>SUMPRODUCT(--($A$83:$A$98=$B13),--($C$83:$C$98="A1"),L$83:L$98)+SUMPRODUCT(--($A$83:$A$98=$B13),--($C$83:$C$98="A2"),L$83:L$98)+SUMPRODUCT(--($A$83:$A$98=$B13),--($C$83:$C$98="A3"),L$83:L$98)+SUMPRODUCT(--($A$83:$A$98=$B13),--($C$83:$C$98="A4"),L$83:L$98)+SUMPRODUCT(--($A$83:$A$98=$B13),--($C$83:$C$98="A5"),L$83:L$98)</f>
        <v>116021</v>
      </c>
      <c r="K13" s="20">
        <f>SUMPRODUCT(--($A$83:$A$98=$B13),--($C$83:$C$98="A1"),M$83:M$98)+SUMPRODUCT(--($A$83:$A$98=$B13),--($C$83:$C$98="A2"),M$83:M$98)+SUMPRODUCT(--($A$83:$A$98=$B13),--($C$83:$C$98="A3"),M$83:M$98)+SUMPRODUCT(--($A$83:$A$98=$B13),--($C$83:$C$98="A4"),M$83:M$98)+SUMPRODUCT(--($A$83:$A$98=$B13),--($C$83:$C$98="A5"),M$83:M$98)</f>
        <v>17687</v>
      </c>
      <c r="L13" s="21">
        <f t="shared" si="4"/>
        <v>0.13228079097735362</v>
      </c>
    </row>
    <row r="15" spans="1:14" x14ac:dyDescent="0.25">
      <c r="M15" s="10"/>
      <c r="N15" s="10"/>
    </row>
    <row r="17" spans="1:15" x14ac:dyDescent="0.25">
      <c r="A17" s="25" t="s">
        <v>67</v>
      </c>
    </row>
    <row r="18" spans="1:15" x14ac:dyDescent="0.25">
      <c r="A18" s="9" t="s">
        <v>71</v>
      </c>
      <c r="B18" s="9"/>
      <c r="I18" s="9" t="s">
        <v>72</v>
      </c>
      <c r="J18" s="9"/>
    </row>
    <row r="19" spans="1:15" x14ac:dyDescent="0.25">
      <c r="A19" s="38" t="s">
        <v>48</v>
      </c>
      <c r="B19" s="38"/>
      <c r="C19" s="38" t="s">
        <v>49</v>
      </c>
      <c r="D19" s="38" t="s">
        <v>73</v>
      </c>
      <c r="E19" s="38" t="s">
        <v>74</v>
      </c>
      <c r="F19" s="38" t="s">
        <v>75</v>
      </c>
      <c r="G19" s="38" t="s">
        <v>76</v>
      </c>
      <c r="I19" s="38" t="s">
        <v>48</v>
      </c>
      <c r="J19" s="38"/>
      <c r="K19" s="38" t="s">
        <v>49</v>
      </c>
      <c r="L19" s="38" t="s">
        <v>73</v>
      </c>
      <c r="M19" s="38" t="s">
        <v>74</v>
      </c>
      <c r="N19" s="38" t="s">
        <v>75</v>
      </c>
      <c r="O19" s="38" t="s">
        <v>76</v>
      </c>
    </row>
    <row r="20" spans="1:15" x14ac:dyDescent="0.25">
      <c r="A20" s="26" t="s">
        <v>5</v>
      </c>
      <c r="B20" s="26"/>
      <c r="C20" s="26" t="s">
        <v>77</v>
      </c>
      <c r="D20" s="26">
        <v>326</v>
      </c>
      <c r="E20" s="26">
        <v>79</v>
      </c>
      <c r="F20" s="26">
        <v>0</v>
      </c>
      <c r="G20" s="26">
        <v>79</v>
      </c>
      <c r="I20" t="s">
        <v>5</v>
      </c>
      <c r="K20" s="39" t="s">
        <v>77</v>
      </c>
      <c r="L20" s="40">
        <v>104677</v>
      </c>
      <c r="M20" s="40">
        <v>14795</v>
      </c>
      <c r="N20" s="40">
        <v>0</v>
      </c>
      <c r="O20" s="40">
        <v>14795</v>
      </c>
    </row>
    <row r="21" spans="1:15" x14ac:dyDescent="0.25">
      <c r="A21" s="26" t="s">
        <v>5</v>
      </c>
      <c r="B21" s="26"/>
      <c r="C21" s="26" t="s">
        <v>78</v>
      </c>
      <c r="D21" s="26">
        <v>33</v>
      </c>
      <c r="E21" s="26">
        <v>10</v>
      </c>
      <c r="F21" s="26">
        <v>0</v>
      </c>
      <c r="G21" s="26">
        <v>10</v>
      </c>
      <c r="I21" t="s">
        <v>5</v>
      </c>
      <c r="K21" s="39" t="s">
        <v>78</v>
      </c>
      <c r="L21" s="40">
        <v>6510</v>
      </c>
      <c r="M21" s="40">
        <v>1522</v>
      </c>
      <c r="N21" s="40">
        <v>0</v>
      </c>
      <c r="O21" s="40">
        <v>1522</v>
      </c>
    </row>
    <row r="22" spans="1:15" x14ac:dyDescent="0.25">
      <c r="A22" s="26" t="s">
        <v>5</v>
      </c>
      <c r="B22" s="26"/>
      <c r="C22" s="26" t="s">
        <v>79</v>
      </c>
      <c r="D22" s="26">
        <v>48</v>
      </c>
      <c r="E22" s="26">
        <v>14</v>
      </c>
      <c r="F22" s="26">
        <v>0</v>
      </c>
      <c r="G22" s="26">
        <v>14</v>
      </c>
      <c r="I22" t="s">
        <v>5</v>
      </c>
      <c r="K22" s="39" t="s">
        <v>79</v>
      </c>
      <c r="L22" s="40">
        <v>7436</v>
      </c>
      <c r="M22" s="40">
        <v>2001</v>
      </c>
      <c r="N22" s="40">
        <v>0</v>
      </c>
      <c r="O22" s="40">
        <v>2001</v>
      </c>
    </row>
    <row r="23" spans="1:15" x14ac:dyDescent="0.25">
      <c r="A23" s="26" t="s">
        <v>5</v>
      </c>
      <c r="B23" s="26"/>
      <c r="C23" s="26" t="s">
        <v>80</v>
      </c>
      <c r="D23" s="26">
        <v>15</v>
      </c>
      <c r="E23" s="26">
        <v>7</v>
      </c>
      <c r="F23" s="26">
        <v>0</v>
      </c>
      <c r="G23" s="26">
        <v>7</v>
      </c>
      <c r="I23" t="s">
        <v>5</v>
      </c>
      <c r="K23" s="39" t="s">
        <v>80</v>
      </c>
      <c r="L23" s="40">
        <v>6713</v>
      </c>
      <c r="M23" s="40">
        <v>3637</v>
      </c>
      <c r="N23" s="40">
        <v>0</v>
      </c>
      <c r="O23" s="40">
        <v>3637</v>
      </c>
    </row>
    <row r="24" spans="1:15" x14ac:dyDescent="0.25">
      <c r="A24" s="26" t="s">
        <v>5</v>
      </c>
      <c r="B24" s="26"/>
      <c r="C24" s="26" t="s">
        <v>81</v>
      </c>
      <c r="D24" s="26">
        <v>8</v>
      </c>
      <c r="E24" s="26">
        <v>4</v>
      </c>
      <c r="F24" s="26">
        <v>0</v>
      </c>
      <c r="G24" s="26">
        <v>4</v>
      </c>
      <c r="I24" t="s">
        <v>5</v>
      </c>
      <c r="K24" s="39" t="s">
        <v>81</v>
      </c>
      <c r="L24" s="40">
        <v>425</v>
      </c>
      <c r="M24" s="40">
        <v>481</v>
      </c>
      <c r="N24" s="40">
        <v>0</v>
      </c>
      <c r="O24" s="40">
        <v>481</v>
      </c>
    </row>
    <row r="25" spans="1:15" x14ac:dyDescent="0.25">
      <c r="A25" s="26" t="s">
        <v>5</v>
      </c>
      <c r="B25" s="26"/>
      <c r="C25" s="26" t="s">
        <v>82</v>
      </c>
      <c r="D25" s="26">
        <v>12</v>
      </c>
      <c r="E25" s="26">
        <v>13</v>
      </c>
      <c r="F25" s="26">
        <v>1</v>
      </c>
      <c r="G25" s="26">
        <v>12</v>
      </c>
      <c r="I25" t="s">
        <v>5</v>
      </c>
      <c r="K25" s="39" t="s">
        <v>82</v>
      </c>
      <c r="L25" s="40">
        <v>1854</v>
      </c>
      <c r="M25" s="40">
        <v>8059</v>
      </c>
      <c r="N25" s="40">
        <v>384</v>
      </c>
      <c r="O25" s="40">
        <v>7675</v>
      </c>
    </row>
    <row r="26" spans="1:15" x14ac:dyDescent="0.25">
      <c r="A26" s="26" t="s">
        <v>5</v>
      </c>
      <c r="B26" s="26"/>
      <c r="C26" s="27" t="s">
        <v>83</v>
      </c>
      <c r="D26" s="26">
        <v>0</v>
      </c>
      <c r="E26" s="26">
        <v>0</v>
      </c>
      <c r="F26" s="26">
        <v>0</v>
      </c>
      <c r="G26" s="26">
        <v>0</v>
      </c>
      <c r="I26" t="s">
        <v>5</v>
      </c>
      <c r="K26" s="39" t="s">
        <v>83</v>
      </c>
      <c r="L26" s="40">
        <v>0</v>
      </c>
      <c r="M26" s="40">
        <v>0</v>
      </c>
      <c r="N26" s="40">
        <v>0</v>
      </c>
      <c r="O26" s="40">
        <v>0</v>
      </c>
    </row>
    <row r="27" spans="1:15" x14ac:dyDescent="0.25">
      <c r="A27" s="26" t="s">
        <v>5</v>
      </c>
      <c r="B27" s="26"/>
      <c r="C27" s="26" t="s">
        <v>84</v>
      </c>
      <c r="D27" s="26">
        <v>0</v>
      </c>
      <c r="E27" s="26">
        <v>0</v>
      </c>
      <c r="F27" s="26">
        <v>0</v>
      </c>
      <c r="G27" s="26">
        <v>0</v>
      </c>
      <c r="I27" t="s">
        <v>5</v>
      </c>
      <c r="K27" s="41" t="s">
        <v>84</v>
      </c>
      <c r="L27" s="40">
        <v>0</v>
      </c>
      <c r="M27" s="40">
        <v>0</v>
      </c>
      <c r="N27" s="40">
        <v>0</v>
      </c>
      <c r="O27" s="40">
        <v>0</v>
      </c>
    </row>
    <row r="28" spans="1:15" x14ac:dyDescent="0.25">
      <c r="A28" s="26" t="s">
        <v>5</v>
      </c>
      <c r="B28" s="26"/>
      <c r="C28" s="26" t="s">
        <v>85</v>
      </c>
      <c r="D28" s="26">
        <v>0</v>
      </c>
      <c r="E28" s="26">
        <v>0</v>
      </c>
      <c r="F28" s="26">
        <v>0</v>
      </c>
      <c r="G28" s="26">
        <v>0</v>
      </c>
      <c r="I28" t="s">
        <v>5</v>
      </c>
      <c r="K28" s="41" t="s">
        <v>85</v>
      </c>
      <c r="L28" s="40">
        <v>0</v>
      </c>
      <c r="M28" s="40">
        <v>0</v>
      </c>
      <c r="N28" s="40">
        <v>0</v>
      </c>
      <c r="O28" s="40">
        <v>0</v>
      </c>
    </row>
    <row r="29" spans="1:15" x14ac:dyDescent="0.25">
      <c r="A29" s="26" t="s">
        <v>5</v>
      </c>
      <c r="B29" s="26"/>
      <c r="C29" s="26" t="s">
        <v>86</v>
      </c>
      <c r="D29" s="26">
        <v>0</v>
      </c>
      <c r="E29" s="26">
        <v>1</v>
      </c>
      <c r="F29" s="26">
        <v>0</v>
      </c>
      <c r="G29" s="26">
        <v>1</v>
      </c>
      <c r="I29" t="s">
        <v>5</v>
      </c>
      <c r="K29" s="41" t="s">
        <v>86</v>
      </c>
      <c r="L29" s="40">
        <v>0</v>
      </c>
      <c r="M29" s="40">
        <v>112</v>
      </c>
      <c r="N29" s="40">
        <v>0</v>
      </c>
      <c r="O29" s="40">
        <v>112</v>
      </c>
    </row>
    <row r="30" spans="1:15" x14ac:dyDescent="0.25">
      <c r="A30" s="26" t="s">
        <v>5</v>
      </c>
      <c r="B30" s="26"/>
      <c r="C30" s="26" t="s">
        <v>87</v>
      </c>
      <c r="D30" s="26">
        <v>1</v>
      </c>
      <c r="E30" s="26">
        <v>0</v>
      </c>
      <c r="F30" s="26">
        <v>0</v>
      </c>
      <c r="G30" s="26">
        <v>0</v>
      </c>
      <c r="I30" t="s">
        <v>5</v>
      </c>
      <c r="K30" s="39" t="s">
        <v>87</v>
      </c>
      <c r="L30" s="40">
        <v>768</v>
      </c>
      <c r="M30" s="40">
        <v>0</v>
      </c>
      <c r="N30" s="40">
        <v>0</v>
      </c>
      <c r="O30" s="40">
        <v>0</v>
      </c>
    </row>
    <row r="31" spans="1:15" x14ac:dyDescent="0.25">
      <c r="A31" s="26" t="s">
        <v>5</v>
      </c>
      <c r="B31" s="26"/>
      <c r="C31" s="26" t="s">
        <v>88</v>
      </c>
      <c r="D31" s="26">
        <v>0</v>
      </c>
      <c r="E31" s="26">
        <v>0</v>
      </c>
      <c r="F31" s="26">
        <v>0</v>
      </c>
      <c r="G31" s="26">
        <v>0</v>
      </c>
      <c r="I31" t="s">
        <v>5</v>
      </c>
      <c r="K31" s="39" t="s">
        <v>88</v>
      </c>
      <c r="L31" s="40">
        <v>0</v>
      </c>
      <c r="M31" s="40">
        <v>0</v>
      </c>
      <c r="N31" s="40">
        <v>0</v>
      </c>
      <c r="O31" s="40">
        <v>0</v>
      </c>
    </row>
    <row r="32" spans="1:15" x14ac:dyDescent="0.25">
      <c r="A32" s="26" t="s">
        <v>5</v>
      </c>
      <c r="B32" s="26"/>
      <c r="C32" s="26" t="s">
        <v>89</v>
      </c>
      <c r="D32" s="26">
        <v>0</v>
      </c>
      <c r="E32" s="26">
        <v>0</v>
      </c>
      <c r="F32" s="26">
        <v>0</v>
      </c>
      <c r="G32" s="26">
        <v>0</v>
      </c>
      <c r="I32" t="s">
        <v>5</v>
      </c>
      <c r="K32" s="39" t="s">
        <v>89</v>
      </c>
      <c r="L32" s="40">
        <v>0</v>
      </c>
      <c r="M32" s="40">
        <v>0</v>
      </c>
      <c r="N32" s="40">
        <v>0</v>
      </c>
      <c r="O32" s="40">
        <v>0</v>
      </c>
    </row>
    <row r="33" spans="1:15" x14ac:dyDescent="0.25">
      <c r="A33" s="26" t="s">
        <v>5</v>
      </c>
      <c r="B33" s="26"/>
      <c r="C33" s="26" t="s">
        <v>90</v>
      </c>
      <c r="D33" s="26">
        <v>7</v>
      </c>
      <c r="E33" s="26">
        <v>3</v>
      </c>
      <c r="F33" s="26">
        <v>0</v>
      </c>
      <c r="G33" s="26">
        <v>3</v>
      </c>
      <c r="I33" t="s">
        <v>5</v>
      </c>
      <c r="K33" s="39" t="s">
        <v>90</v>
      </c>
      <c r="L33" s="40">
        <v>1033</v>
      </c>
      <c r="M33" s="40">
        <v>511</v>
      </c>
      <c r="N33" s="40">
        <v>0</v>
      </c>
      <c r="O33" s="40">
        <v>511</v>
      </c>
    </row>
    <row r="34" spans="1:15" x14ac:dyDescent="0.25">
      <c r="A34" s="26" t="s">
        <v>5</v>
      </c>
      <c r="B34" s="26"/>
      <c r="C34" s="26" t="s">
        <v>91</v>
      </c>
      <c r="D34" s="26">
        <v>3</v>
      </c>
      <c r="E34" s="26">
        <v>0</v>
      </c>
      <c r="F34" s="26">
        <v>0</v>
      </c>
      <c r="G34" s="26">
        <v>0</v>
      </c>
      <c r="I34" t="s">
        <v>5</v>
      </c>
      <c r="K34" s="39" t="s">
        <v>91</v>
      </c>
      <c r="L34" s="40">
        <v>11260</v>
      </c>
      <c r="M34" s="40">
        <v>0</v>
      </c>
      <c r="N34" s="40">
        <v>0</v>
      </c>
      <c r="O34" s="40">
        <v>0</v>
      </c>
    </row>
    <row r="35" spans="1:15" x14ac:dyDescent="0.25">
      <c r="A35" s="26" t="s">
        <v>5</v>
      </c>
      <c r="B35" s="26"/>
      <c r="C35" s="26" t="s">
        <v>92</v>
      </c>
      <c r="D35" s="26">
        <v>8</v>
      </c>
      <c r="E35" s="26">
        <v>1</v>
      </c>
      <c r="F35" s="26">
        <v>0</v>
      </c>
      <c r="G35" s="26">
        <v>1</v>
      </c>
      <c r="I35" t="s">
        <v>5</v>
      </c>
      <c r="K35" s="39" t="s">
        <v>92</v>
      </c>
      <c r="L35" s="40">
        <v>5906</v>
      </c>
      <c r="M35" s="40">
        <v>107</v>
      </c>
      <c r="N35" s="40">
        <v>0</v>
      </c>
      <c r="O35" s="40">
        <v>107</v>
      </c>
    </row>
    <row r="38" spans="1:15" x14ac:dyDescent="0.25">
      <c r="A38" s="25" t="s">
        <v>68</v>
      </c>
    </row>
    <row r="39" spans="1:15" x14ac:dyDescent="0.25">
      <c r="A39" s="9" t="s">
        <v>71</v>
      </c>
      <c r="B39" s="9"/>
      <c r="I39" s="9" t="s">
        <v>72</v>
      </c>
      <c r="J39" s="9"/>
    </row>
    <row r="40" spans="1:15" x14ac:dyDescent="0.25">
      <c r="A40" s="38" t="s">
        <v>48</v>
      </c>
      <c r="B40" s="38"/>
      <c r="C40" s="38" t="s">
        <v>49</v>
      </c>
      <c r="D40" s="38" t="s">
        <v>73</v>
      </c>
      <c r="E40" s="38" t="s">
        <v>74</v>
      </c>
      <c r="F40" s="38" t="s">
        <v>93</v>
      </c>
      <c r="G40" s="38" t="s">
        <v>94</v>
      </c>
      <c r="I40" s="38" t="s">
        <v>48</v>
      </c>
      <c r="J40" s="38"/>
      <c r="K40" s="38" t="s">
        <v>49</v>
      </c>
      <c r="L40" s="38" t="s">
        <v>73</v>
      </c>
      <c r="M40" s="38" t="s">
        <v>74</v>
      </c>
      <c r="N40" s="38" t="s">
        <v>93</v>
      </c>
      <c r="O40" s="38" t="s">
        <v>94</v>
      </c>
    </row>
    <row r="41" spans="1:15" x14ac:dyDescent="0.25">
      <c r="A41" s="26" t="s">
        <v>5</v>
      </c>
      <c r="B41" s="26"/>
      <c r="C41" s="26" t="s">
        <v>77</v>
      </c>
      <c r="D41" s="26">
        <v>321</v>
      </c>
      <c r="E41" s="26">
        <v>90</v>
      </c>
      <c r="F41" s="26">
        <v>5</v>
      </c>
      <c r="G41" s="26">
        <v>85</v>
      </c>
      <c r="I41" t="s">
        <v>5</v>
      </c>
      <c r="K41" s="39" t="s">
        <v>77</v>
      </c>
      <c r="L41" s="40">
        <v>93885</v>
      </c>
      <c r="M41" s="40">
        <v>16795</v>
      </c>
      <c r="N41" s="40">
        <v>2560</v>
      </c>
      <c r="O41" s="40">
        <v>14235</v>
      </c>
    </row>
    <row r="42" spans="1:15" x14ac:dyDescent="0.25">
      <c r="A42" s="26" t="s">
        <v>5</v>
      </c>
      <c r="B42" s="26"/>
      <c r="C42" s="26" t="s">
        <v>78</v>
      </c>
      <c r="D42" s="26">
        <v>35</v>
      </c>
      <c r="E42" s="26">
        <v>14</v>
      </c>
      <c r="F42" s="26">
        <v>1</v>
      </c>
      <c r="G42" s="26">
        <v>13</v>
      </c>
      <c r="I42" t="s">
        <v>5</v>
      </c>
      <c r="K42" s="39" t="s">
        <v>78</v>
      </c>
      <c r="L42" s="40">
        <v>6116</v>
      </c>
      <c r="M42" s="40">
        <v>1756</v>
      </c>
      <c r="N42" s="40">
        <v>50</v>
      </c>
      <c r="O42" s="40">
        <v>1706</v>
      </c>
    </row>
    <row r="43" spans="1:15" x14ac:dyDescent="0.25">
      <c r="A43" s="26" t="s">
        <v>5</v>
      </c>
      <c r="B43" s="26"/>
      <c r="C43" s="26" t="s">
        <v>79</v>
      </c>
      <c r="D43" s="26">
        <v>48</v>
      </c>
      <c r="E43" s="26">
        <v>11</v>
      </c>
      <c r="F43" s="26">
        <v>0</v>
      </c>
      <c r="G43" s="26">
        <v>11</v>
      </c>
      <c r="I43" t="s">
        <v>5</v>
      </c>
      <c r="K43" s="39" t="s">
        <v>79</v>
      </c>
      <c r="L43" s="40">
        <v>7255</v>
      </c>
      <c r="M43" s="40">
        <v>1521</v>
      </c>
      <c r="N43" s="40">
        <v>0</v>
      </c>
      <c r="O43" s="40">
        <v>1521</v>
      </c>
    </row>
    <row r="44" spans="1:15" x14ac:dyDescent="0.25">
      <c r="A44" s="26" t="s">
        <v>5</v>
      </c>
      <c r="B44" s="26"/>
      <c r="C44" s="26" t="s">
        <v>80</v>
      </c>
      <c r="D44" s="26">
        <v>15</v>
      </c>
      <c r="E44" s="26">
        <v>8</v>
      </c>
      <c r="F44" s="26">
        <v>3</v>
      </c>
      <c r="G44" s="26">
        <v>5</v>
      </c>
      <c r="I44" t="s">
        <v>5</v>
      </c>
      <c r="K44" s="39" t="s">
        <v>80</v>
      </c>
      <c r="L44" s="40">
        <v>1427</v>
      </c>
      <c r="M44" s="40">
        <v>2645</v>
      </c>
      <c r="N44" s="40">
        <v>1009</v>
      </c>
      <c r="O44" s="40">
        <v>1636</v>
      </c>
    </row>
    <row r="45" spans="1:15" x14ac:dyDescent="0.25">
      <c r="A45" s="26" t="s">
        <v>5</v>
      </c>
      <c r="B45" s="26"/>
      <c r="C45" s="26" t="s">
        <v>81</v>
      </c>
      <c r="D45" s="26">
        <v>8</v>
      </c>
      <c r="E45" s="26">
        <v>5</v>
      </c>
      <c r="F45" s="26">
        <v>1</v>
      </c>
      <c r="G45" s="26">
        <v>4</v>
      </c>
      <c r="I45" t="s">
        <v>5</v>
      </c>
      <c r="K45" s="39" t="s">
        <v>81</v>
      </c>
      <c r="L45" s="40">
        <v>573</v>
      </c>
      <c r="M45" s="40">
        <v>608</v>
      </c>
      <c r="N45" s="40">
        <v>40</v>
      </c>
      <c r="O45" s="40">
        <v>568</v>
      </c>
    </row>
    <row r="46" spans="1:15" x14ac:dyDescent="0.25">
      <c r="A46" s="26" t="s">
        <v>5</v>
      </c>
      <c r="B46" s="26"/>
      <c r="C46" s="26" t="s">
        <v>82</v>
      </c>
      <c r="D46" s="26">
        <v>2</v>
      </c>
      <c r="E46" s="26">
        <v>25</v>
      </c>
      <c r="F46" s="26">
        <v>2</v>
      </c>
      <c r="G46" s="26">
        <v>23</v>
      </c>
      <c r="I46" t="s">
        <v>5</v>
      </c>
      <c r="K46" s="39" t="s">
        <v>82</v>
      </c>
      <c r="L46" s="40">
        <v>249</v>
      </c>
      <c r="M46" s="40">
        <v>529</v>
      </c>
      <c r="N46" s="40">
        <v>38</v>
      </c>
      <c r="O46" s="40">
        <v>491</v>
      </c>
    </row>
    <row r="47" spans="1:15" x14ac:dyDescent="0.25">
      <c r="A47" s="26" t="s">
        <v>5</v>
      </c>
      <c r="B47" s="26"/>
      <c r="C47" s="27" t="s">
        <v>83</v>
      </c>
      <c r="D47" s="26">
        <v>0</v>
      </c>
      <c r="E47" s="26">
        <v>0</v>
      </c>
      <c r="F47" s="26">
        <v>0</v>
      </c>
      <c r="G47" s="26">
        <v>0</v>
      </c>
      <c r="I47" t="s">
        <v>5</v>
      </c>
      <c r="K47" s="39" t="s">
        <v>83</v>
      </c>
      <c r="L47" s="40">
        <v>0</v>
      </c>
      <c r="M47" s="40">
        <v>0</v>
      </c>
      <c r="N47" s="40">
        <v>0</v>
      </c>
      <c r="O47" s="40">
        <v>0</v>
      </c>
    </row>
    <row r="48" spans="1:15" x14ac:dyDescent="0.25">
      <c r="A48" s="26" t="s">
        <v>5</v>
      </c>
      <c r="B48" s="26"/>
      <c r="C48" s="26" t="s">
        <v>84</v>
      </c>
      <c r="D48" s="26">
        <v>2</v>
      </c>
      <c r="E48" s="26">
        <v>0</v>
      </c>
      <c r="F48" s="26">
        <v>0</v>
      </c>
      <c r="G48" s="26">
        <v>0</v>
      </c>
      <c r="I48" t="s">
        <v>5</v>
      </c>
      <c r="K48" s="41" t="s">
        <v>84</v>
      </c>
      <c r="L48" s="40">
        <v>568</v>
      </c>
      <c r="M48" s="40">
        <v>0</v>
      </c>
      <c r="N48" s="40">
        <v>0</v>
      </c>
      <c r="O48" s="40">
        <v>0</v>
      </c>
    </row>
    <row r="49" spans="1:15" x14ac:dyDescent="0.25">
      <c r="A49" s="26" t="s">
        <v>5</v>
      </c>
      <c r="B49" s="26"/>
      <c r="C49" s="26" t="s">
        <v>85</v>
      </c>
      <c r="D49" s="26">
        <v>0</v>
      </c>
      <c r="E49" s="26">
        <v>0</v>
      </c>
      <c r="F49" s="26">
        <v>0</v>
      </c>
      <c r="G49" s="26">
        <v>0</v>
      </c>
      <c r="I49" t="s">
        <v>5</v>
      </c>
      <c r="K49" s="41" t="s">
        <v>85</v>
      </c>
      <c r="L49" s="40">
        <v>0</v>
      </c>
      <c r="M49" s="40">
        <v>0</v>
      </c>
      <c r="N49" s="40">
        <v>0</v>
      </c>
      <c r="O49" s="40">
        <v>0</v>
      </c>
    </row>
    <row r="50" spans="1:15" x14ac:dyDescent="0.25">
      <c r="A50" s="26" t="s">
        <v>5</v>
      </c>
      <c r="B50" s="26"/>
      <c r="C50" s="26" t="s">
        <v>86</v>
      </c>
      <c r="D50" s="26">
        <v>3</v>
      </c>
      <c r="E50" s="26">
        <v>1</v>
      </c>
      <c r="F50" s="26">
        <v>1</v>
      </c>
      <c r="G50" s="26">
        <v>0</v>
      </c>
      <c r="I50" t="s">
        <v>5</v>
      </c>
      <c r="K50" s="41" t="s">
        <v>86</v>
      </c>
      <c r="L50" s="40">
        <v>66</v>
      </c>
      <c r="M50" s="40">
        <v>0</v>
      </c>
      <c r="N50" s="40">
        <v>0</v>
      </c>
      <c r="O50" s="40">
        <v>0</v>
      </c>
    </row>
    <row r="51" spans="1:15" x14ac:dyDescent="0.25">
      <c r="A51" s="26" t="s">
        <v>5</v>
      </c>
      <c r="B51" s="26"/>
      <c r="C51" s="26" t="s">
        <v>87</v>
      </c>
      <c r="D51" s="26">
        <v>1</v>
      </c>
      <c r="E51" s="26">
        <v>0</v>
      </c>
      <c r="F51" s="26">
        <v>0</v>
      </c>
      <c r="G51" s="26">
        <v>0</v>
      </c>
      <c r="I51" t="s">
        <v>5</v>
      </c>
      <c r="K51" s="39" t="s">
        <v>87</v>
      </c>
      <c r="L51" s="40">
        <v>0</v>
      </c>
      <c r="M51" s="40">
        <v>0</v>
      </c>
      <c r="N51" s="40">
        <v>0</v>
      </c>
      <c r="O51" s="40">
        <v>0</v>
      </c>
    </row>
    <row r="52" spans="1:15" x14ac:dyDescent="0.25">
      <c r="A52" s="26" t="s">
        <v>5</v>
      </c>
      <c r="B52" s="26"/>
      <c r="C52" s="26" t="s">
        <v>88</v>
      </c>
      <c r="D52" s="26">
        <v>0</v>
      </c>
      <c r="E52" s="26">
        <v>0</v>
      </c>
      <c r="F52" s="26">
        <v>0</v>
      </c>
      <c r="G52" s="26">
        <v>0</v>
      </c>
      <c r="I52" t="s">
        <v>5</v>
      </c>
      <c r="K52" s="39" t="s">
        <v>88</v>
      </c>
      <c r="L52" s="40">
        <v>0</v>
      </c>
      <c r="M52" s="40">
        <v>0</v>
      </c>
      <c r="N52" s="40">
        <v>0</v>
      </c>
      <c r="O52" s="40">
        <v>0</v>
      </c>
    </row>
    <row r="53" spans="1:15" x14ac:dyDescent="0.25">
      <c r="A53" s="26" t="s">
        <v>5</v>
      </c>
      <c r="B53" s="26"/>
      <c r="C53" s="26" t="s">
        <v>89</v>
      </c>
      <c r="D53" s="26">
        <v>0</v>
      </c>
      <c r="E53" s="26">
        <v>0</v>
      </c>
      <c r="F53" s="26">
        <v>0</v>
      </c>
      <c r="G53" s="26">
        <v>0</v>
      </c>
      <c r="I53" t="s">
        <v>5</v>
      </c>
      <c r="K53" s="39" t="s">
        <v>89</v>
      </c>
      <c r="L53" s="40">
        <v>0</v>
      </c>
      <c r="M53" s="40">
        <v>0</v>
      </c>
      <c r="N53" s="40">
        <v>0</v>
      </c>
      <c r="O53" s="40">
        <v>0</v>
      </c>
    </row>
    <row r="54" spans="1:15" x14ac:dyDescent="0.25">
      <c r="A54" s="26" t="s">
        <v>5</v>
      </c>
      <c r="B54" s="26"/>
      <c r="C54" s="26" t="s">
        <v>90</v>
      </c>
      <c r="D54" s="26">
        <v>11</v>
      </c>
      <c r="E54" s="26">
        <v>5</v>
      </c>
      <c r="F54" s="26">
        <v>0</v>
      </c>
      <c r="G54" s="26">
        <v>5</v>
      </c>
      <c r="I54" t="s">
        <v>5</v>
      </c>
      <c r="K54" s="39" t="s">
        <v>90</v>
      </c>
      <c r="L54" s="40">
        <v>1352</v>
      </c>
      <c r="M54" s="40">
        <v>142</v>
      </c>
      <c r="N54" s="40">
        <v>0</v>
      </c>
      <c r="O54" s="40">
        <v>142</v>
      </c>
    </row>
    <row r="55" spans="1:15" x14ac:dyDescent="0.25">
      <c r="A55" s="26" t="s">
        <v>5</v>
      </c>
      <c r="B55" s="26"/>
      <c r="C55" s="26" t="s">
        <v>91</v>
      </c>
      <c r="D55" s="26">
        <v>3</v>
      </c>
      <c r="E55" s="26">
        <v>0</v>
      </c>
      <c r="F55" s="26">
        <v>0</v>
      </c>
      <c r="G55" s="26">
        <v>0</v>
      </c>
      <c r="I55" t="s">
        <v>5</v>
      </c>
      <c r="K55" s="39" t="s">
        <v>91</v>
      </c>
      <c r="L55" s="40">
        <v>584</v>
      </c>
      <c r="M55" s="40">
        <v>0</v>
      </c>
      <c r="N55" s="40">
        <v>0</v>
      </c>
      <c r="O55" s="40">
        <v>0</v>
      </c>
    </row>
    <row r="56" spans="1:15" x14ac:dyDescent="0.25">
      <c r="A56" s="26" t="s">
        <v>5</v>
      </c>
      <c r="B56" s="26"/>
      <c r="C56" s="26" t="s">
        <v>92</v>
      </c>
      <c r="D56" s="26">
        <v>11</v>
      </c>
      <c r="E56" s="26">
        <v>5</v>
      </c>
      <c r="F56" s="26">
        <v>3</v>
      </c>
      <c r="G56" s="26">
        <v>2</v>
      </c>
      <c r="I56" t="s">
        <v>5</v>
      </c>
      <c r="K56" s="39" t="s">
        <v>92</v>
      </c>
      <c r="L56" s="40">
        <v>563</v>
      </c>
      <c r="M56" s="40">
        <v>266</v>
      </c>
      <c r="N56" s="40">
        <v>116</v>
      </c>
      <c r="O56" s="40">
        <v>150</v>
      </c>
    </row>
    <row r="59" spans="1:15" x14ac:dyDescent="0.25">
      <c r="A59" s="25" t="s">
        <v>69</v>
      </c>
    </row>
    <row r="60" spans="1:15" x14ac:dyDescent="0.25">
      <c r="A60" s="9" t="s">
        <v>71</v>
      </c>
      <c r="B60" s="9"/>
      <c r="I60" s="9" t="s">
        <v>72</v>
      </c>
      <c r="J60" s="9"/>
    </row>
    <row r="61" spans="1:15" x14ac:dyDescent="0.25">
      <c r="A61" s="38" t="s">
        <v>48</v>
      </c>
      <c r="B61" s="38"/>
      <c r="C61" s="38" t="s">
        <v>49</v>
      </c>
      <c r="D61" s="38" t="s">
        <v>73</v>
      </c>
      <c r="E61" s="38" t="s">
        <v>74</v>
      </c>
      <c r="F61" s="38" t="s">
        <v>93</v>
      </c>
      <c r="G61" s="38" t="s">
        <v>94</v>
      </c>
      <c r="I61" s="38" t="s">
        <v>48</v>
      </c>
      <c r="J61" s="38"/>
      <c r="K61" s="38" t="s">
        <v>49</v>
      </c>
      <c r="L61" s="38" t="s">
        <v>73</v>
      </c>
      <c r="M61" s="38" t="s">
        <v>74</v>
      </c>
      <c r="N61" s="38" t="s">
        <v>93</v>
      </c>
      <c r="O61" s="38" t="s">
        <v>94</v>
      </c>
    </row>
    <row r="62" spans="1:15" x14ac:dyDescent="0.25">
      <c r="A62" s="26" t="s">
        <v>5</v>
      </c>
      <c r="B62" s="26"/>
      <c r="C62" s="26" t="s">
        <v>77</v>
      </c>
      <c r="D62" s="26">
        <v>311</v>
      </c>
      <c r="E62" s="26">
        <v>93</v>
      </c>
      <c r="F62" s="26">
        <v>3</v>
      </c>
      <c r="G62" s="26">
        <v>90</v>
      </c>
      <c r="I62" t="s">
        <v>5</v>
      </c>
      <c r="K62" s="39" t="s">
        <v>77</v>
      </c>
      <c r="L62" s="40">
        <v>90722</v>
      </c>
      <c r="M62" s="40">
        <v>14549</v>
      </c>
      <c r="N62" s="40">
        <v>139</v>
      </c>
      <c r="O62" s="40">
        <v>14410</v>
      </c>
    </row>
    <row r="63" spans="1:15" x14ac:dyDescent="0.25">
      <c r="A63" s="26" t="s">
        <v>5</v>
      </c>
      <c r="B63" s="26"/>
      <c r="C63" s="26" t="s">
        <v>78</v>
      </c>
      <c r="D63" s="26">
        <v>35</v>
      </c>
      <c r="E63" s="26">
        <v>15</v>
      </c>
      <c r="F63" s="26">
        <v>1</v>
      </c>
      <c r="G63" s="26">
        <v>14</v>
      </c>
      <c r="I63" t="s">
        <v>5</v>
      </c>
      <c r="K63" s="39" t="s">
        <v>78</v>
      </c>
      <c r="L63" s="40">
        <v>6149</v>
      </c>
      <c r="M63" s="40">
        <v>2667</v>
      </c>
      <c r="N63" s="40">
        <v>50</v>
      </c>
      <c r="O63" s="40">
        <v>2617</v>
      </c>
    </row>
    <row r="64" spans="1:15" x14ac:dyDescent="0.25">
      <c r="A64" s="26" t="s">
        <v>5</v>
      </c>
      <c r="B64" s="26"/>
      <c r="C64" s="26" t="s">
        <v>79</v>
      </c>
      <c r="D64" s="26">
        <v>46</v>
      </c>
      <c r="E64" s="26">
        <v>11</v>
      </c>
      <c r="F64" s="26">
        <v>0</v>
      </c>
      <c r="G64" s="26">
        <v>11</v>
      </c>
      <c r="I64" t="s">
        <v>5</v>
      </c>
      <c r="K64" s="39" t="s">
        <v>79</v>
      </c>
      <c r="L64" s="40">
        <v>7180</v>
      </c>
      <c r="M64" s="40">
        <v>1652</v>
      </c>
      <c r="N64" s="40">
        <v>0</v>
      </c>
      <c r="O64" s="40">
        <v>1652</v>
      </c>
    </row>
    <row r="65" spans="1:15" x14ac:dyDescent="0.25">
      <c r="A65" s="26" t="s">
        <v>5</v>
      </c>
      <c r="B65" s="26"/>
      <c r="C65" s="26" t="s">
        <v>80</v>
      </c>
      <c r="D65" s="26">
        <v>17</v>
      </c>
      <c r="E65" s="26">
        <v>5</v>
      </c>
      <c r="F65" s="26">
        <v>2</v>
      </c>
      <c r="G65" s="26">
        <v>3</v>
      </c>
      <c r="I65" t="s">
        <v>5</v>
      </c>
      <c r="K65" s="39" t="s">
        <v>80</v>
      </c>
      <c r="L65" s="40">
        <v>2051</v>
      </c>
      <c r="M65" s="40">
        <v>1638</v>
      </c>
      <c r="N65" s="40">
        <v>882</v>
      </c>
      <c r="O65" s="40">
        <v>756</v>
      </c>
    </row>
    <row r="66" spans="1:15" x14ac:dyDescent="0.25">
      <c r="A66" s="26" t="s">
        <v>5</v>
      </c>
      <c r="B66" s="26"/>
      <c r="C66" s="26" t="s">
        <v>81</v>
      </c>
      <c r="D66" s="26">
        <v>9</v>
      </c>
      <c r="E66" s="26">
        <v>3</v>
      </c>
      <c r="F66" s="26">
        <v>0</v>
      </c>
      <c r="G66" s="26">
        <v>3</v>
      </c>
      <c r="I66" t="s">
        <v>5</v>
      </c>
      <c r="K66" s="39" t="s">
        <v>81</v>
      </c>
      <c r="L66" s="40">
        <v>686</v>
      </c>
      <c r="M66" s="40">
        <v>425</v>
      </c>
      <c r="N66" s="40">
        <v>0</v>
      </c>
      <c r="O66" s="40">
        <v>425</v>
      </c>
    </row>
    <row r="67" spans="1:15" x14ac:dyDescent="0.25">
      <c r="A67" s="26" t="s">
        <v>5</v>
      </c>
      <c r="B67" s="26"/>
      <c r="C67" s="26" t="s">
        <v>82</v>
      </c>
      <c r="D67" s="26">
        <v>0</v>
      </c>
      <c r="E67" s="26">
        <v>10</v>
      </c>
      <c r="F67" s="26">
        <v>1</v>
      </c>
      <c r="G67" s="26">
        <v>9</v>
      </c>
      <c r="I67" t="s">
        <v>5</v>
      </c>
      <c r="K67" s="39" t="s">
        <v>82</v>
      </c>
      <c r="L67" s="40">
        <v>0</v>
      </c>
      <c r="M67" s="40">
        <v>1137</v>
      </c>
      <c r="N67" s="40">
        <v>0</v>
      </c>
      <c r="O67" s="40">
        <v>1137</v>
      </c>
    </row>
    <row r="68" spans="1:15" x14ac:dyDescent="0.25">
      <c r="A68" s="26" t="s">
        <v>5</v>
      </c>
      <c r="B68" s="26"/>
      <c r="C68" s="27" t="s">
        <v>83</v>
      </c>
      <c r="D68" s="26">
        <v>0</v>
      </c>
      <c r="E68" s="26">
        <v>0</v>
      </c>
      <c r="F68" s="26">
        <v>0</v>
      </c>
      <c r="G68" s="26">
        <v>0</v>
      </c>
      <c r="I68" t="s">
        <v>5</v>
      </c>
      <c r="K68" s="39" t="s">
        <v>83</v>
      </c>
      <c r="L68" s="40">
        <v>0</v>
      </c>
      <c r="M68" s="40">
        <v>0</v>
      </c>
      <c r="N68" s="40">
        <v>0</v>
      </c>
      <c r="O68" s="40">
        <v>0</v>
      </c>
    </row>
    <row r="69" spans="1:15" x14ac:dyDescent="0.25">
      <c r="A69" s="26" t="s">
        <v>5</v>
      </c>
      <c r="B69" s="26"/>
      <c r="C69" s="26" t="s">
        <v>84</v>
      </c>
      <c r="D69" s="26">
        <v>2</v>
      </c>
      <c r="E69" s="26">
        <v>0</v>
      </c>
      <c r="F69" s="26">
        <v>0</v>
      </c>
      <c r="G69" s="26">
        <v>0</v>
      </c>
      <c r="I69" t="s">
        <v>5</v>
      </c>
      <c r="K69" s="41" t="s">
        <v>84</v>
      </c>
      <c r="L69" s="40">
        <v>568</v>
      </c>
      <c r="M69" s="40">
        <v>0</v>
      </c>
      <c r="N69" s="40">
        <v>0</v>
      </c>
      <c r="O69" s="40">
        <v>0</v>
      </c>
    </row>
    <row r="70" spans="1:15" x14ac:dyDescent="0.25">
      <c r="A70" s="26" t="s">
        <v>5</v>
      </c>
      <c r="B70" s="26"/>
      <c r="C70" s="26" t="s">
        <v>85</v>
      </c>
      <c r="D70" s="26">
        <v>0</v>
      </c>
      <c r="E70" s="26">
        <v>0</v>
      </c>
      <c r="F70" s="26">
        <v>0</v>
      </c>
      <c r="G70" s="26">
        <v>0</v>
      </c>
      <c r="I70" t="s">
        <v>5</v>
      </c>
      <c r="K70" s="41" t="s">
        <v>85</v>
      </c>
      <c r="L70" s="40">
        <v>0</v>
      </c>
      <c r="M70" s="40">
        <v>0</v>
      </c>
      <c r="N70" s="40">
        <v>0</v>
      </c>
      <c r="O70" s="40">
        <v>0</v>
      </c>
    </row>
    <row r="71" spans="1:15" x14ac:dyDescent="0.25">
      <c r="A71" s="26" t="s">
        <v>5</v>
      </c>
      <c r="B71" s="26"/>
      <c r="C71" s="26" t="s">
        <v>86</v>
      </c>
      <c r="D71" s="26">
        <v>0</v>
      </c>
      <c r="E71" s="26">
        <v>0</v>
      </c>
      <c r="F71" s="26">
        <v>0</v>
      </c>
      <c r="G71" s="26">
        <v>0</v>
      </c>
      <c r="I71" t="s">
        <v>5</v>
      </c>
      <c r="K71" s="41" t="s">
        <v>86</v>
      </c>
      <c r="L71" s="40">
        <v>0</v>
      </c>
      <c r="M71" s="40">
        <v>0</v>
      </c>
      <c r="N71" s="40">
        <v>0</v>
      </c>
      <c r="O71" s="40">
        <v>0</v>
      </c>
    </row>
    <row r="72" spans="1:15" x14ac:dyDescent="0.25">
      <c r="A72" s="26" t="s">
        <v>5</v>
      </c>
      <c r="B72" s="26"/>
      <c r="C72" s="26" t="s">
        <v>87</v>
      </c>
      <c r="D72" s="26">
        <v>1</v>
      </c>
      <c r="E72" s="26">
        <v>0</v>
      </c>
      <c r="F72" s="26">
        <v>0</v>
      </c>
      <c r="G72" s="26">
        <v>0</v>
      </c>
      <c r="I72" t="s">
        <v>5</v>
      </c>
      <c r="K72" s="39" t="s">
        <v>87</v>
      </c>
      <c r="L72" s="40">
        <v>0</v>
      </c>
      <c r="M72" s="40">
        <v>0</v>
      </c>
      <c r="N72" s="40">
        <v>0</v>
      </c>
      <c r="O72" s="40">
        <v>0</v>
      </c>
    </row>
    <row r="73" spans="1:15" x14ac:dyDescent="0.25">
      <c r="A73" s="26" t="s">
        <v>5</v>
      </c>
      <c r="B73" s="26"/>
      <c r="C73" s="26" t="s">
        <v>88</v>
      </c>
      <c r="D73" s="26">
        <v>0</v>
      </c>
      <c r="E73" s="26">
        <v>0</v>
      </c>
      <c r="F73" s="26">
        <v>0</v>
      </c>
      <c r="G73" s="26">
        <v>0</v>
      </c>
      <c r="I73" t="s">
        <v>5</v>
      </c>
      <c r="K73" s="39" t="s">
        <v>88</v>
      </c>
      <c r="L73" s="40">
        <v>0</v>
      </c>
      <c r="M73" s="40">
        <v>0</v>
      </c>
      <c r="N73" s="40">
        <v>0</v>
      </c>
      <c r="O73" s="40">
        <v>0</v>
      </c>
    </row>
    <row r="74" spans="1:15" x14ac:dyDescent="0.25">
      <c r="A74" s="26" t="s">
        <v>5</v>
      </c>
      <c r="B74" s="26"/>
      <c r="C74" s="26" t="s">
        <v>89</v>
      </c>
      <c r="D74" s="26">
        <v>0</v>
      </c>
      <c r="E74" s="26">
        <v>0</v>
      </c>
      <c r="F74" s="26">
        <v>0</v>
      </c>
      <c r="G74" s="26">
        <v>0</v>
      </c>
      <c r="I74" t="s">
        <v>5</v>
      </c>
      <c r="K74" s="39" t="s">
        <v>89</v>
      </c>
      <c r="L74" s="40">
        <v>0</v>
      </c>
      <c r="M74" s="40">
        <v>0</v>
      </c>
      <c r="N74" s="40">
        <v>0</v>
      </c>
      <c r="O74" s="40">
        <v>0</v>
      </c>
    </row>
    <row r="75" spans="1:15" x14ac:dyDescent="0.25">
      <c r="A75" s="26" t="s">
        <v>5</v>
      </c>
      <c r="B75" s="26"/>
      <c r="C75" s="26" t="s">
        <v>90</v>
      </c>
      <c r="D75" s="26">
        <v>11</v>
      </c>
      <c r="E75" s="26">
        <v>4</v>
      </c>
      <c r="F75" s="26">
        <v>0</v>
      </c>
      <c r="G75" s="26">
        <v>4</v>
      </c>
      <c r="I75" t="s">
        <v>5</v>
      </c>
      <c r="K75" s="39" t="s">
        <v>90</v>
      </c>
      <c r="L75" s="40">
        <v>1238</v>
      </c>
      <c r="M75" s="40">
        <v>256</v>
      </c>
      <c r="N75" s="40">
        <v>0</v>
      </c>
      <c r="O75" s="40">
        <v>256</v>
      </c>
    </row>
    <row r="76" spans="1:15" x14ac:dyDescent="0.25">
      <c r="A76" s="26" t="s">
        <v>5</v>
      </c>
      <c r="B76" s="26"/>
      <c r="C76" s="26" t="s">
        <v>91</v>
      </c>
      <c r="D76" s="26">
        <v>3</v>
      </c>
      <c r="E76" s="26">
        <v>0</v>
      </c>
      <c r="F76" s="26">
        <v>0</v>
      </c>
      <c r="G76" s="26">
        <v>0</v>
      </c>
      <c r="I76" t="s">
        <v>5</v>
      </c>
      <c r="K76" s="39" t="s">
        <v>91</v>
      </c>
      <c r="L76" s="40">
        <v>764</v>
      </c>
      <c r="M76" s="40">
        <v>0</v>
      </c>
      <c r="N76" s="40">
        <v>0</v>
      </c>
      <c r="O76" s="40">
        <v>0</v>
      </c>
    </row>
    <row r="77" spans="1:15" x14ac:dyDescent="0.25">
      <c r="A77" s="26" t="s">
        <v>5</v>
      </c>
      <c r="B77" s="26"/>
      <c r="C77" s="26" t="s">
        <v>92</v>
      </c>
      <c r="D77" s="26">
        <v>11</v>
      </c>
      <c r="E77" s="26">
        <v>4</v>
      </c>
      <c r="F77" s="26">
        <v>2</v>
      </c>
      <c r="G77" s="26">
        <v>2</v>
      </c>
      <c r="I77" t="s">
        <v>5</v>
      </c>
      <c r="K77" s="39" t="s">
        <v>92</v>
      </c>
      <c r="L77" s="40">
        <v>614</v>
      </c>
      <c r="M77" s="40">
        <v>177</v>
      </c>
      <c r="N77" s="40">
        <v>27</v>
      </c>
      <c r="O77" s="40">
        <v>150</v>
      </c>
    </row>
    <row r="80" spans="1:15" x14ac:dyDescent="0.25">
      <c r="A80" s="25" t="s">
        <v>70</v>
      </c>
    </row>
    <row r="81" spans="1:15" x14ac:dyDescent="0.25">
      <c r="A81" s="9" t="s">
        <v>71</v>
      </c>
      <c r="B81" s="9"/>
      <c r="I81" s="9" t="s">
        <v>72</v>
      </c>
      <c r="J81" s="9"/>
    </row>
    <row r="82" spans="1:15" x14ac:dyDescent="0.25">
      <c r="A82" s="38" t="s">
        <v>48</v>
      </c>
      <c r="B82" s="38"/>
      <c r="C82" s="38" t="s">
        <v>49</v>
      </c>
      <c r="D82" s="38" t="s">
        <v>73</v>
      </c>
      <c r="E82" s="38" t="s">
        <v>76</v>
      </c>
      <c r="F82" s="38"/>
      <c r="G82" s="38"/>
      <c r="I82" s="38" t="s">
        <v>48</v>
      </c>
      <c r="J82" s="38"/>
      <c r="K82" s="38" t="s">
        <v>49</v>
      </c>
      <c r="L82" s="38" t="s">
        <v>73</v>
      </c>
      <c r="M82" s="38" t="s">
        <v>76</v>
      </c>
      <c r="N82" s="38"/>
      <c r="O82" s="38"/>
    </row>
    <row r="83" spans="1:15" x14ac:dyDescent="0.25">
      <c r="A83" s="26" t="s">
        <v>5</v>
      </c>
      <c r="B83" s="26"/>
      <c r="C83" s="26" t="s">
        <v>77</v>
      </c>
      <c r="D83" s="26">
        <v>328</v>
      </c>
      <c r="E83" s="26">
        <v>108</v>
      </c>
      <c r="F83" s="26"/>
      <c r="G83" s="26"/>
      <c r="I83" t="s">
        <v>5</v>
      </c>
      <c r="K83" s="39" t="s">
        <v>77</v>
      </c>
      <c r="L83" s="40">
        <v>95443</v>
      </c>
      <c r="M83" s="40">
        <v>12948</v>
      </c>
      <c r="N83" s="40"/>
      <c r="O83" s="40"/>
    </row>
    <row r="84" spans="1:15" x14ac:dyDescent="0.25">
      <c r="A84" s="26" t="s">
        <v>5</v>
      </c>
      <c r="B84" s="26"/>
      <c r="C84" s="26" t="s">
        <v>78</v>
      </c>
      <c r="D84" s="26">
        <v>33</v>
      </c>
      <c r="E84" s="26">
        <v>16</v>
      </c>
      <c r="F84" s="26"/>
      <c r="G84" s="26"/>
      <c r="I84" t="s">
        <v>5</v>
      </c>
      <c r="K84" s="39" t="s">
        <v>78</v>
      </c>
      <c r="L84" s="40">
        <v>6474</v>
      </c>
      <c r="M84" s="40">
        <v>2152</v>
      </c>
      <c r="N84" s="40"/>
      <c r="O84" s="40"/>
    </row>
    <row r="85" spans="1:15" x14ac:dyDescent="0.25">
      <c r="A85" s="26" t="s">
        <v>5</v>
      </c>
      <c r="B85" s="26"/>
      <c r="C85" s="26" t="s">
        <v>79</v>
      </c>
      <c r="D85" s="26">
        <v>48</v>
      </c>
      <c r="E85" s="26">
        <v>9</v>
      </c>
      <c r="F85" s="26"/>
      <c r="G85" s="26"/>
      <c r="I85" t="s">
        <v>5</v>
      </c>
      <c r="K85" s="39" t="s">
        <v>79</v>
      </c>
      <c r="L85" s="40">
        <v>6797</v>
      </c>
      <c r="M85" s="40">
        <v>878</v>
      </c>
      <c r="N85" s="40"/>
      <c r="O85" s="40"/>
    </row>
    <row r="86" spans="1:15" x14ac:dyDescent="0.25">
      <c r="A86" s="26" t="s">
        <v>5</v>
      </c>
      <c r="B86" s="26"/>
      <c r="C86" s="26" t="s">
        <v>80</v>
      </c>
      <c r="D86" s="26">
        <v>17</v>
      </c>
      <c r="E86" s="26">
        <v>4</v>
      </c>
      <c r="F86" s="26"/>
      <c r="G86" s="26"/>
      <c r="I86" t="s">
        <v>5</v>
      </c>
      <c r="K86" s="39" t="s">
        <v>80</v>
      </c>
      <c r="L86" s="40">
        <v>6235</v>
      </c>
      <c r="M86" s="40">
        <v>1672</v>
      </c>
      <c r="N86" s="40"/>
      <c r="O86" s="40"/>
    </row>
    <row r="87" spans="1:15" x14ac:dyDescent="0.25">
      <c r="A87" s="26" t="s">
        <v>5</v>
      </c>
      <c r="B87" s="26"/>
      <c r="C87" s="26" t="s">
        <v>81</v>
      </c>
      <c r="D87" s="26">
        <v>11</v>
      </c>
      <c r="E87" s="26">
        <v>2</v>
      </c>
      <c r="F87" s="26"/>
      <c r="G87" s="26"/>
      <c r="I87" t="s">
        <v>5</v>
      </c>
      <c r="K87" s="39" t="s">
        <v>81</v>
      </c>
      <c r="L87" s="40">
        <v>1072</v>
      </c>
      <c r="M87" s="40">
        <v>37</v>
      </c>
      <c r="N87" s="40"/>
      <c r="O87" s="40"/>
    </row>
    <row r="88" spans="1:15" x14ac:dyDescent="0.25">
      <c r="A88" s="26" t="s">
        <v>5</v>
      </c>
      <c r="B88" s="26"/>
      <c r="C88" s="26" t="s">
        <v>82</v>
      </c>
      <c r="D88" s="26">
        <v>6</v>
      </c>
      <c r="E88" s="26">
        <v>6</v>
      </c>
      <c r="F88" s="26"/>
      <c r="G88" s="26"/>
      <c r="I88" t="s">
        <v>5</v>
      </c>
      <c r="K88" s="39" t="s">
        <v>82</v>
      </c>
      <c r="L88" s="40">
        <v>390</v>
      </c>
      <c r="M88" s="40">
        <v>1115</v>
      </c>
      <c r="N88" s="40"/>
      <c r="O88" s="40"/>
    </row>
    <row r="89" spans="1:15" x14ac:dyDescent="0.25">
      <c r="A89" s="26" t="s">
        <v>5</v>
      </c>
      <c r="B89" s="26"/>
      <c r="C89" s="27" t="s">
        <v>83</v>
      </c>
      <c r="D89" s="26">
        <v>0</v>
      </c>
      <c r="E89" s="26">
        <v>0</v>
      </c>
      <c r="F89" s="26"/>
      <c r="G89" s="26"/>
      <c r="I89" t="s">
        <v>5</v>
      </c>
      <c r="K89" s="39" t="s">
        <v>83</v>
      </c>
      <c r="L89" s="40">
        <v>0</v>
      </c>
      <c r="M89" s="40">
        <v>0</v>
      </c>
      <c r="N89" s="40"/>
      <c r="O89" s="40"/>
    </row>
    <row r="90" spans="1:15" x14ac:dyDescent="0.25">
      <c r="A90" s="26" t="s">
        <v>5</v>
      </c>
      <c r="B90" s="26"/>
      <c r="C90" s="26" t="s">
        <v>84</v>
      </c>
      <c r="D90" s="26">
        <v>0</v>
      </c>
      <c r="E90" s="26">
        <v>1</v>
      </c>
      <c r="F90" s="26"/>
      <c r="G90" s="26"/>
      <c r="I90" t="s">
        <v>5</v>
      </c>
      <c r="K90" s="41" t="s">
        <v>84</v>
      </c>
      <c r="L90" s="40">
        <v>0</v>
      </c>
      <c r="M90" s="40">
        <v>93</v>
      </c>
      <c r="N90" s="40"/>
      <c r="O90" s="40"/>
    </row>
    <row r="91" spans="1:15" x14ac:dyDescent="0.25">
      <c r="A91" s="26" t="s">
        <v>5</v>
      </c>
      <c r="B91" s="26"/>
      <c r="C91" s="26" t="s">
        <v>85</v>
      </c>
      <c r="D91" s="26">
        <v>0</v>
      </c>
      <c r="E91" s="26">
        <v>0</v>
      </c>
      <c r="F91" s="26"/>
      <c r="G91" s="26"/>
      <c r="I91" t="s">
        <v>5</v>
      </c>
      <c r="K91" s="41" t="s">
        <v>85</v>
      </c>
      <c r="L91" s="40">
        <v>0</v>
      </c>
      <c r="M91" s="40">
        <v>0</v>
      </c>
      <c r="N91" s="40"/>
      <c r="O91" s="40"/>
    </row>
    <row r="92" spans="1:15" x14ac:dyDescent="0.25">
      <c r="A92" s="26" t="s">
        <v>5</v>
      </c>
      <c r="B92" s="26"/>
      <c r="C92" s="26" t="s">
        <v>86</v>
      </c>
      <c r="D92" s="26">
        <v>0</v>
      </c>
      <c r="E92" s="26">
        <v>0</v>
      </c>
      <c r="F92" s="26"/>
      <c r="G92" s="26"/>
      <c r="I92" t="s">
        <v>5</v>
      </c>
      <c r="K92" s="41" t="s">
        <v>86</v>
      </c>
      <c r="L92" s="40">
        <v>0</v>
      </c>
      <c r="M92" s="40">
        <v>0</v>
      </c>
      <c r="N92" s="40"/>
      <c r="O92" s="40"/>
    </row>
    <row r="93" spans="1:15" x14ac:dyDescent="0.25">
      <c r="A93" s="26" t="s">
        <v>5</v>
      </c>
      <c r="B93" s="26"/>
      <c r="C93" s="26" t="s">
        <v>87</v>
      </c>
      <c r="D93" s="26">
        <v>0</v>
      </c>
      <c r="E93" s="26">
        <v>0</v>
      </c>
      <c r="F93" s="26"/>
      <c r="G93" s="26"/>
      <c r="I93" t="s">
        <v>5</v>
      </c>
      <c r="K93" s="39" t="s">
        <v>87</v>
      </c>
      <c r="L93" s="40">
        <v>0</v>
      </c>
      <c r="M93" s="40">
        <v>0</v>
      </c>
      <c r="N93" s="40"/>
      <c r="O93" s="40"/>
    </row>
    <row r="94" spans="1:15" x14ac:dyDescent="0.25">
      <c r="A94" s="26" t="s">
        <v>5</v>
      </c>
      <c r="B94" s="26"/>
      <c r="C94" s="26" t="s">
        <v>88</v>
      </c>
      <c r="D94" s="26">
        <v>0</v>
      </c>
      <c r="E94" s="26">
        <v>0</v>
      </c>
      <c r="F94" s="26"/>
      <c r="G94" s="26"/>
      <c r="I94" t="s">
        <v>5</v>
      </c>
      <c r="K94" s="39" t="s">
        <v>88</v>
      </c>
      <c r="L94" s="40">
        <v>0</v>
      </c>
      <c r="M94" s="40">
        <v>0</v>
      </c>
      <c r="N94" s="40"/>
      <c r="O94" s="40"/>
    </row>
    <row r="95" spans="1:15" x14ac:dyDescent="0.25">
      <c r="A95" s="26" t="s">
        <v>5</v>
      </c>
      <c r="B95" s="26"/>
      <c r="C95" s="26" t="s">
        <v>89</v>
      </c>
      <c r="D95" s="26">
        <v>0</v>
      </c>
      <c r="E95" s="26">
        <v>6</v>
      </c>
      <c r="F95" s="26"/>
      <c r="G95" s="26"/>
      <c r="I95" t="s">
        <v>5</v>
      </c>
      <c r="K95" s="39" t="s">
        <v>89</v>
      </c>
      <c r="L95" s="40">
        <v>0</v>
      </c>
      <c r="M95" s="40">
        <v>268</v>
      </c>
      <c r="N95" s="40"/>
      <c r="O95" s="40"/>
    </row>
    <row r="96" spans="1:15" x14ac:dyDescent="0.25">
      <c r="A96" s="26" t="s">
        <v>5</v>
      </c>
      <c r="B96" s="26"/>
      <c r="C96" s="26" t="s">
        <v>90</v>
      </c>
      <c r="D96" s="26">
        <v>14</v>
      </c>
      <c r="E96" s="26">
        <v>3</v>
      </c>
      <c r="F96" s="26"/>
      <c r="G96" s="26"/>
      <c r="I96" t="s">
        <v>5</v>
      </c>
      <c r="K96" s="39" t="s">
        <v>90</v>
      </c>
      <c r="L96" s="40">
        <v>1313</v>
      </c>
      <c r="M96" s="40">
        <v>250</v>
      </c>
      <c r="N96" s="40"/>
      <c r="O96" s="40"/>
    </row>
    <row r="97" spans="1:15" x14ac:dyDescent="0.25">
      <c r="A97" s="26" t="s">
        <v>5</v>
      </c>
      <c r="B97" s="26"/>
      <c r="C97" s="26" t="s">
        <v>91</v>
      </c>
      <c r="D97" s="26">
        <v>4</v>
      </c>
      <c r="E97" s="26">
        <v>0</v>
      </c>
      <c r="F97" s="26"/>
      <c r="G97" s="26"/>
      <c r="I97" t="s">
        <v>5</v>
      </c>
      <c r="K97" s="39" t="s">
        <v>91</v>
      </c>
      <c r="L97" s="40">
        <v>764</v>
      </c>
      <c r="M97" s="40">
        <v>0</v>
      </c>
      <c r="N97" s="40"/>
      <c r="O97" s="40"/>
    </row>
    <row r="98" spans="1:15" x14ac:dyDescent="0.25">
      <c r="A98" s="26" t="s">
        <v>5</v>
      </c>
      <c r="B98" s="26"/>
      <c r="C98" s="26" t="s">
        <v>92</v>
      </c>
      <c r="D98" s="26">
        <v>11</v>
      </c>
      <c r="E98" s="26">
        <v>4</v>
      </c>
      <c r="F98" s="26"/>
      <c r="G98" s="26"/>
      <c r="I98" t="s">
        <v>5</v>
      </c>
      <c r="K98" s="39" t="s">
        <v>92</v>
      </c>
      <c r="L98" s="40">
        <v>830</v>
      </c>
      <c r="M98" s="40">
        <v>212</v>
      </c>
      <c r="N98" s="40"/>
      <c r="O98" s="4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workbookViewId="0">
      <selection activeCell="R11" sqref="R11"/>
    </sheetView>
  </sheetViews>
  <sheetFormatPr defaultRowHeight="15" x14ac:dyDescent="0.25"/>
  <cols>
    <col min="1" max="1" width="11.5703125" bestFit="1" customWidth="1"/>
  </cols>
  <sheetData>
    <row r="2" spans="1:15" x14ac:dyDescent="0.25">
      <c r="A2" s="1" t="s">
        <v>95</v>
      </c>
      <c r="B2" s="1" t="s">
        <v>96</v>
      </c>
      <c r="C2" s="1" t="s">
        <v>77</v>
      </c>
      <c r="D2" s="1" t="s">
        <v>78</v>
      </c>
      <c r="E2" s="1" t="s">
        <v>79</v>
      </c>
      <c r="F2" s="1" t="s">
        <v>80</v>
      </c>
      <c r="G2" s="1" t="s">
        <v>81</v>
      </c>
      <c r="H2" s="1" t="s">
        <v>95</v>
      </c>
      <c r="I2" s="1" t="s">
        <v>96</v>
      </c>
      <c r="J2" s="1" t="s">
        <v>77</v>
      </c>
      <c r="K2" s="1" t="s">
        <v>78</v>
      </c>
      <c r="L2" s="1" t="s">
        <v>79</v>
      </c>
      <c r="M2" s="1" t="s">
        <v>80</v>
      </c>
      <c r="N2" s="1" t="s">
        <v>81</v>
      </c>
      <c r="O2" s="15" t="s">
        <v>97</v>
      </c>
    </row>
    <row r="3" spans="1:15" x14ac:dyDescent="0.25">
      <c r="A3" s="2" t="s">
        <v>13</v>
      </c>
      <c r="B3" s="3" t="b">
        <v>1</v>
      </c>
      <c r="C3" s="3">
        <v>6</v>
      </c>
      <c r="D3" s="4"/>
      <c r="E3" s="4"/>
      <c r="F3" s="4"/>
      <c r="G3" s="4"/>
      <c r="H3" s="2" t="s">
        <v>13</v>
      </c>
      <c r="I3" s="3" t="b">
        <v>1</v>
      </c>
      <c r="J3" s="3">
        <v>645</v>
      </c>
      <c r="K3" s="4"/>
      <c r="L3" s="4"/>
      <c r="M3" s="4"/>
      <c r="N3" s="4"/>
      <c r="O3">
        <f>SUM(J3:N3)</f>
        <v>645</v>
      </c>
    </row>
    <row r="4" spans="1:15" x14ac:dyDescent="0.25">
      <c r="A4" s="2" t="s">
        <v>13</v>
      </c>
      <c r="B4" s="3" t="b">
        <v>0</v>
      </c>
      <c r="C4" s="3">
        <v>30</v>
      </c>
      <c r="D4" s="3">
        <v>8</v>
      </c>
      <c r="E4" s="3">
        <v>2</v>
      </c>
      <c r="F4" s="4"/>
      <c r="G4" s="3">
        <v>6</v>
      </c>
      <c r="H4" s="2" t="s">
        <v>13</v>
      </c>
      <c r="I4" s="3" t="b">
        <v>0</v>
      </c>
      <c r="J4" s="3">
        <v>4255</v>
      </c>
      <c r="K4" s="3">
        <v>1637</v>
      </c>
      <c r="L4" s="3">
        <v>165</v>
      </c>
      <c r="M4" s="4"/>
      <c r="N4" s="3">
        <v>464</v>
      </c>
      <c r="O4">
        <f t="shared" ref="O4:O10" si="0">SUM(J4:N4)</f>
        <v>6521</v>
      </c>
    </row>
    <row r="5" spans="1:15" x14ac:dyDescent="0.25">
      <c r="A5" s="2" t="s">
        <v>19</v>
      </c>
      <c r="B5" s="3" t="b">
        <v>1</v>
      </c>
      <c r="C5" s="3">
        <v>3</v>
      </c>
      <c r="D5" s="4"/>
      <c r="E5" s="4"/>
      <c r="F5" s="3">
        <v>1</v>
      </c>
      <c r="G5" s="4"/>
      <c r="H5" s="2" t="s">
        <v>19</v>
      </c>
      <c r="I5" s="3" t="b">
        <v>1</v>
      </c>
      <c r="J5" s="3">
        <v>366</v>
      </c>
      <c r="K5" s="4"/>
      <c r="L5" s="4"/>
      <c r="M5" s="4"/>
      <c r="N5" s="4"/>
      <c r="O5">
        <f t="shared" si="0"/>
        <v>366</v>
      </c>
    </row>
    <row r="6" spans="1:15" x14ac:dyDescent="0.25">
      <c r="A6" s="2" t="s">
        <v>19</v>
      </c>
      <c r="B6" s="3" t="b">
        <v>0</v>
      </c>
      <c r="C6" s="3">
        <v>37</v>
      </c>
      <c r="D6" s="3">
        <v>11</v>
      </c>
      <c r="E6" s="3">
        <v>8</v>
      </c>
      <c r="F6" s="3">
        <v>1</v>
      </c>
      <c r="G6" s="3">
        <v>3</v>
      </c>
      <c r="H6" s="2" t="s">
        <v>19</v>
      </c>
      <c r="I6" s="3" t="b">
        <v>0</v>
      </c>
      <c r="J6" s="3">
        <v>8176</v>
      </c>
      <c r="K6" s="3">
        <v>1217</v>
      </c>
      <c r="L6" s="3">
        <v>624</v>
      </c>
      <c r="M6" s="3">
        <v>320</v>
      </c>
      <c r="N6" s="3">
        <v>202</v>
      </c>
      <c r="O6">
        <f t="shared" si="0"/>
        <v>10539</v>
      </c>
    </row>
    <row r="7" spans="1:15" x14ac:dyDescent="0.25">
      <c r="A7" s="2" t="s">
        <v>21</v>
      </c>
      <c r="B7" s="3" t="b">
        <v>1</v>
      </c>
      <c r="C7" s="3">
        <v>16</v>
      </c>
      <c r="D7" s="4"/>
      <c r="E7" s="4"/>
      <c r="F7" s="4"/>
      <c r="G7" s="4"/>
      <c r="H7" s="2" t="s">
        <v>21</v>
      </c>
      <c r="I7" s="3" t="b">
        <v>1</v>
      </c>
      <c r="J7" s="3">
        <v>1438</v>
      </c>
      <c r="K7" s="4"/>
      <c r="L7" s="4"/>
      <c r="M7" s="4"/>
      <c r="N7" s="4"/>
      <c r="O7">
        <f t="shared" si="0"/>
        <v>1438</v>
      </c>
    </row>
    <row r="8" spans="1:15" x14ac:dyDescent="0.25">
      <c r="A8" s="2" t="s">
        <v>21</v>
      </c>
      <c r="B8" s="3" t="b">
        <v>0</v>
      </c>
      <c r="C8" s="3">
        <v>65</v>
      </c>
      <c r="D8" s="3">
        <v>26</v>
      </c>
      <c r="E8" s="3">
        <v>11</v>
      </c>
      <c r="F8" s="3">
        <v>6</v>
      </c>
      <c r="G8" s="3">
        <v>20</v>
      </c>
      <c r="H8" s="2" t="s">
        <v>21</v>
      </c>
      <c r="I8" s="3" t="b">
        <v>0</v>
      </c>
      <c r="J8" s="3">
        <v>7726</v>
      </c>
      <c r="K8" s="3">
        <v>2236</v>
      </c>
      <c r="L8" s="3">
        <v>825</v>
      </c>
      <c r="M8" s="3">
        <v>1034</v>
      </c>
      <c r="N8" s="3">
        <v>1314</v>
      </c>
      <c r="O8">
        <f t="shared" si="0"/>
        <v>13135</v>
      </c>
    </row>
    <row r="9" spans="1:15" x14ac:dyDescent="0.25">
      <c r="A9" s="2" t="s">
        <v>11</v>
      </c>
      <c r="B9" s="3" t="b">
        <v>1</v>
      </c>
      <c r="C9" s="3">
        <v>13</v>
      </c>
      <c r="D9" s="3">
        <v>1</v>
      </c>
      <c r="E9" s="3">
        <v>3</v>
      </c>
      <c r="F9" s="4"/>
      <c r="G9" s="4"/>
      <c r="H9" s="2" t="s">
        <v>11</v>
      </c>
      <c r="I9" s="3" t="b">
        <v>1</v>
      </c>
      <c r="J9" s="3">
        <v>1461</v>
      </c>
      <c r="K9" s="3">
        <v>110</v>
      </c>
      <c r="L9" s="3">
        <v>579</v>
      </c>
      <c r="M9" s="4"/>
      <c r="N9" s="4"/>
      <c r="O9">
        <f t="shared" si="0"/>
        <v>2150</v>
      </c>
    </row>
    <row r="10" spans="1:15" x14ac:dyDescent="0.25">
      <c r="A10" s="2" t="s">
        <v>11</v>
      </c>
      <c r="B10" s="3" t="b">
        <v>0</v>
      </c>
      <c r="C10" s="3">
        <v>55</v>
      </c>
      <c r="D10" s="3">
        <v>21</v>
      </c>
      <c r="E10" s="3">
        <v>24</v>
      </c>
      <c r="F10" s="3">
        <v>6</v>
      </c>
      <c r="G10" s="3">
        <v>6</v>
      </c>
      <c r="H10" s="2" t="s">
        <v>11</v>
      </c>
      <c r="I10" s="3" t="b">
        <v>0</v>
      </c>
      <c r="J10" s="3">
        <v>10123</v>
      </c>
      <c r="K10" s="3">
        <v>2209</v>
      </c>
      <c r="L10" s="3">
        <v>2804</v>
      </c>
      <c r="M10" s="3">
        <v>1037</v>
      </c>
      <c r="N10" s="3">
        <v>474</v>
      </c>
      <c r="O10">
        <f t="shared" si="0"/>
        <v>16647</v>
      </c>
    </row>
    <row r="11" spans="1:15" x14ac:dyDescent="0.25">
      <c r="A11" s="2" t="s">
        <v>9</v>
      </c>
      <c r="B11" s="3" t="b">
        <v>1</v>
      </c>
      <c r="C11" s="3">
        <v>11</v>
      </c>
      <c r="D11" s="3">
        <v>1</v>
      </c>
      <c r="E11" s="3">
        <v>1</v>
      </c>
      <c r="F11" s="4"/>
      <c r="G11" s="4"/>
      <c r="H11" s="2" t="s">
        <v>9</v>
      </c>
      <c r="I11" s="3" t="b">
        <v>1</v>
      </c>
      <c r="J11" s="3">
        <v>1180</v>
      </c>
      <c r="K11" s="3">
        <v>70</v>
      </c>
      <c r="L11" s="3">
        <v>46</v>
      </c>
      <c r="M11" s="4"/>
      <c r="N11" s="4"/>
      <c r="O11">
        <f>SUM(J11:N11)</f>
        <v>1296</v>
      </c>
    </row>
    <row r="12" spans="1:15" x14ac:dyDescent="0.25">
      <c r="A12" s="2" t="s">
        <v>9</v>
      </c>
      <c r="B12" s="3" t="b">
        <v>0</v>
      </c>
      <c r="C12" s="3">
        <v>51</v>
      </c>
      <c r="D12" s="3">
        <v>18</v>
      </c>
      <c r="E12" s="3">
        <v>11</v>
      </c>
      <c r="F12" s="3">
        <v>1</v>
      </c>
      <c r="G12" s="3">
        <v>10</v>
      </c>
      <c r="H12" s="2" t="s">
        <v>9</v>
      </c>
      <c r="I12" s="3" t="b">
        <v>0</v>
      </c>
      <c r="J12" s="3">
        <v>5779</v>
      </c>
      <c r="K12" s="3">
        <v>1774</v>
      </c>
      <c r="L12" s="3">
        <v>1004</v>
      </c>
      <c r="M12" s="3">
        <v>130</v>
      </c>
      <c r="N12" s="3">
        <v>682</v>
      </c>
      <c r="O12">
        <f t="shared" ref="O12:O18" si="1">SUM(J12:N12)</f>
        <v>9369</v>
      </c>
    </row>
    <row r="13" spans="1:15" x14ac:dyDescent="0.25">
      <c r="A13" s="2" t="s">
        <v>15</v>
      </c>
      <c r="B13" s="3" t="b">
        <v>1</v>
      </c>
      <c r="C13" s="3">
        <v>12</v>
      </c>
      <c r="D13" s="3">
        <v>2</v>
      </c>
      <c r="E13" s="4"/>
      <c r="F13" s="4"/>
      <c r="G13" s="3">
        <v>1</v>
      </c>
      <c r="H13" s="2" t="s">
        <v>15</v>
      </c>
      <c r="I13" s="3" t="b">
        <v>1</v>
      </c>
      <c r="J13" s="3">
        <v>878</v>
      </c>
      <c r="K13" s="3">
        <v>204</v>
      </c>
      <c r="L13" s="4"/>
      <c r="M13" s="4"/>
      <c r="N13" s="3">
        <v>65</v>
      </c>
      <c r="O13">
        <f t="shared" si="1"/>
        <v>1147</v>
      </c>
    </row>
    <row r="14" spans="1:15" x14ac:dyDescent="0.25">
      <c r="A14" s="2" t="s">
        <v>15</v>
      </c>
      <c r="B14" s="3" t="b">
        <v>0</v>
      </c>
      <c r="C14" s="3">
        <v>67</v>
      </c>
      <c r="D14" s="3">
        <v>18</v>
      </c>
      <c r="E14" s="3">
        <v>17</v>
      </c>
      <c r="F14" s="3">
        <v>2</v>
      </c>
      <c r="G14" s="3">
        <v>11</v>
      </c>
      <c r="H14" s="2" t="s">
        <v>15</v>
      </c>
      <c r="I14" s="3" t="b">
        <v>0</v>
      </c>
      <c r="J14" s="3">
        <v>8670</v>
      </c>
      <c r="K14" s="3">
        <v>2657</v>
      </c>
      <c r="L14" s="3">
        <v>1779</v>
      </c>
      <c r="M14" s="3">
        <v>989</v>
      </c>
      <c r="N14" s="3">
        <v>1007</v>
      </c>
      <c r="O14">
        <f t="shared" si="1"/>
        <v>15102</v>
      </c>
    </row>
    <row r="15" spans="1:15" x14ac:dyDescent="0.25">
      <c r="A15" s="2" t="s">
        <v>17</v>
      </c>
      <c r="B15" s="3" t="b">
        <v>1</v>
      </c>
      <c r="C15" s="3">
        <v>7</v>
      </c>
      <c r="D15" s="3">
        <v>4</v>
      </c>
      <c r="E15" s="4"/>
      <c r="F15" s="4"/>
      <c r="G15" s="4"/>
      <c r="H15" s="2" t="s">
        <v>17</v>
      </c>
      <c r="I15" s="3" t="b">
        <v>1</v>
      </c>
      <c r="J15" s="3">
        <v>2761</v>
      </c>
      <c r="K15" s="3">
        <v>497</v>
      </c>
      <c r="L15" s="4"/>
      <c r="M15" s="4"/>
      <c r="N15" s="4"/>
      <c r="O15">
        <f t="shared" si="1"/>
        <v>3258</v>
      </c>
    </row>
    <row r="16" spans="1:15" x14ac:dyDescent="0.25">
      <c r="A16" s="2" t="s">
        <v>17</v>
      </c>
      <c r="B16" s="3" t="b">
        <v>0</v>
      </c>
      <c r="C16" s="3">
        <v>54</v>
      </c>
      <c r="D16" s="3">
        <v>20</v>
      </c>
      <c r="E16" s="3">
        <v>15</v>
      </c>
      <c r="F16" s="3">
        <v>4</v>
      </c>
      <c r="G16" s="3">
        <v>12</v>
      </c>
      <c r="H16" s="2" t="s">
        <v>17</v>
      </c>
      <c r="I16" s="3" t="b">
        <v>0</v>
      </c>
      <c r="J16" s="3">
        <v>13489</v>
      </c>
      <c r="K16" s="3">
        <v>2236</v>
      </c>
      <c r="L16" s="3">
        <v>1686</v>
      </c>
      <c r="M16" s="3">
        <v>1063</v>
      </c>
      <c r="N16" s="3">
        <v>969</v>
      </c>
      <c r="O16">
        <f t="shared" si="1"/>
        <v>19443</v>
      </c>
    </row>
    <row r="17" spans="1:15" x14ac:dyDescent="0.25">
      <c r="A17" s="2" t="s">
        <v>23</v>
      </c>
      <c r="B17" s="3" t="b">
        <v>1</v>
      </c>
      <c r="C17" s="3">
        <v>2</v>
      </c>
      <c r="D17" s="4"/>
      <c r="E17" s="4"/>
      <c r="F17" s="4"/>
      <c r="G17" s="4"/>
      <c r="H17" s="2" t="s">
        <v>23</v>
      </c>
      <c r="I17" s="3" t="b">
        <v>1</v>
      </c>
      <c r="J17" s="3">
        <v>180</v>
      </c>
      <c r="K17" s="4"/>
      <c r="L17" s="4"/>
      <c r="M17" s="4"/>
      <c r="N17" s="4"/>
      <c r="O17">
        <f t="shared" si="1"/>
        <v>180</v>
      </c>
    </row>
    <row r="18" spans="1:15" x14ac:dyDescent="0.25">
      <c r="A18" s="2" t="s">
        <v>23</v>
      </c>
      <c r="B18" s="3" t="b">
        <v>0</v>
      </c>
      <c r="C18" s="3">
        <v>44</v>
      </c>
      <c r="D18" s="3">
        <v>9</v>
      </c>
      <c r="E18" s="3">
        <v>5</v>
      </c>
      <c r="F18" s="3">
        <v>4</v>
      </c>
      <c r="G18" s="3">
        <v>6</v>
      </c>
      <c r="H18" s="2" t="s">
        <v>23</v>
      </c>
      <c r="I18" s="3" t="b">
        <v>0</v>
      </c>
      <c r="J18" s="3">
        <v>11121</v>
      </c>
      <c r="K18" s="3">
        <v>1197</v>
      </c>
      <c r="L18" s="3">
        <v>339</v>
      </c>
      <c r="M18" s="3">
        <v>950</v>
      </c>
      <c r="N18" s="3">
        <v>468</v>
      </c>
      <c r="O18">
        <f t="shared" si="1"/>
        <v>14075</v>
      </c>
    </row>
    <row r="19" spans="1:15" x14ac:dyDescent="0.25">
      <c r="A19" s="2" t="s">
        <v>7</v>
      </c>
      <c r="B19" s="3" t="b">
        <v>1</v>
      </c>
      <c r="C19" s="3">
        <v>7</v>
      </c>
      <c r="D19" s="3">
        <v>2</v>
      </c>
      <c r="E19" s="4"/>
      <c r="F19" s="4"/>
      <c r="G19" s="4"/>
      <c r="H19" s="2" t="s">
        <v>7</v>
      </c>
      <c r="I19" s="3" t="b">
        <v>1</v>
      </c>
      <c r="J19" s="3">
        <v>1084</v>
      </c>
      <c r="K19" s="3">
        <v>190</v>
      </c>
      <c r="L19" s="4"/>
      <c r="M19" s="4"/>
      <c r="N19" s="4"/>
      <c r="O19">
        <f>SUM(J19:N19)</f>
        <v>1274</v>
      </c>
    </row>
    <row r="20" spans="1:15" x14ac:dyDescent="0.25">
      <c r="A20" s="2" t="s">
        <v>7</v>
      </c>
      <c r="B20" s="3" t="b">
        <v>0</v>
      </c>
      <c r="C20" s="3">
        <v>58</v>
      </c>
      <c r="D20" s="3">
        <v>15</v>
      </c>
      <c r="E20" s="3">
        <v>8</v>
      </c>
      <c r="F20" s="3">
        <v>1</v>
      </c>
      <c r="G20" s="3">
        <v>10</v>
      </c>
      <c r="H20" s="2" t="s">
        <v>7</v>
      </c>
      <c r="I20" s="3" t="b">
        <v>0</v>
      </c>
      <c r="J20" s="3">
        <v>6874</v>
      </c>
      <c r="K20" s="3">
        <v>1610</v>
      </c>
      <c r="L20" s="3">
        <v>545</v>
      </c>
      <c r="M20" s="3">
        <v>82</v>
      </c>
      <c r="N20" s="3">
        <v>766</v>
      </c>
      <c r="O20">
        <f t="shared" ref="O20:O34" si="2">SUM(J20:N20)</f>
        <v>9877</v>
      </c>
    </row>
    <row r="21" spans="1:15" x14ac:dyDescent="0.25">
      <c r="A21" s="2" t="s">
        <v>32</v>
      </c>
      <c r="B21" s="3" t="b">
        <v>1</v>
      </c>
      <c r="C21" s="3">
        <v>1</v>
      </c>
      <c r="D21" s="3">
        <v>1</v>
      </c>
      <c r="E21" s="3">
        <v>3</v>
      </c>
      <c r="F21" s="3">
        <v>1</v>
      </c>
      <c r="G21" s="4"/>
      <c r="H21" s="2" t="s">
        <v>32</v>
      </c>
      <c r="I21" s="3" t="b">
        <v>1</v>
      </c>
      <c r="J21" s="3">
        <v>221</v>
      </c>
      <c r="K21" s="3">
        <v>86</v>
      </c>
      <c r="L21" s="3">
        <v>211</v>
      </c>
      <c r="M21" s="3">
        <v>124</v>
      </c>
      <c r="N21" s="4"/>
      <c r="O21">
        <f t="shared" si="2"/>
        <v>642</v>
      </c>
    </row>
    <row r="22" spans="1:15" x14ac:dyDescent="0.25">
      <c r="A22" s="2" t="s">
        <v>32</v>
      </c>
      <c r="B22" s="3" t="b">
        <v>0</v>
      </c>
      <c r="C22" s="3">
        <v>25</v>
      </c>
      <c r="D22" s="3">
        <v>7</v>
      </c>
      <c r="E22" s="3">
        <v>3</v>
      </c>
      <c r="F22" s="3">
        <v>1</v>
      </c>
      <c r="G22" s="3">
        <v>4</v>
      </c>
      <c r="H22" s="2" t="s">
        <v>32</v>
      </c>
      <c r="I22" s="3" t="b">
        <v>0</v>
      </c>
      <c r="J22" s="3">
        <v>2382</v>
      </c>
      <c r="K22" s="3">
        <v>620</v>
      </c>
      <c r="L22" s="3">
        <v>544</v>
      </c>
      <c r="M22" s="3">
        <v>388</v>
      </c>
      <c r="N22" s="3">
        <v>279</v>
      </c>
      <c r="O22">
        <f t="shared" si="2"/>
        <v>4213</v>
      </c>
    </row>
    <row r="23" spans="1:15" x14ac:dyDescent="0.25">
      <c r="A23" s="2" t="s">
        <v>28</v>
      </c>
      <c r="B23" s="3" t="b">
        <v>0</v>
      </c>
      <c r="C23" s="3">
        <v>22</v>
      </c>
      <c r="D23" s="3">
        <v>7</v>
      </c>
      <c r="E23" s="3">
        <v>6</v>
      </c>
      <c r="F23" s="3">
        <v>1</v>
      </c>
      <c r="G23" s="3">
        <v>7</v>
      </c>
      <c r="H23" s="2" t="s">
        <v>28</v>
      </c>
      <c r="I23" s="3" t="b">
        <v>0</v>
      </c>
      <c r="J23" s="3">
        <v>1561</v>
      </c>
      <c r="K23" s="3">
        <v>542</v>
      </c>
      <c r="L23" s="3">
        <v>454</v>
      </c>
      <c r="M23" s="3">
        <v>318</v>
      </c>
      <c r="N23" s="3">
        <v>525</v>
      </c>
      <c r="O23">
        <f t="shared" si="2"/>
        <v>3400</v>
      </c>
    </row>
    <row r="24" spans="1:15" x14ac:dyDescent="0.25">
      <c r="A24" s="2" t="s">
        <v>34</v>
      </c>
      <c r="B24" s="3" t="b">
        <v>1</v>
      </c>
      <c r="C24" s="3">
        <v>1</v>
      </c>
      <c r="D24" s="3">
        <v>1</v>
      </c>
      <c r="E24" s="4"/>
      <c r="F24" s="4"/>
      <c r="G24" s="4"/>
      <c r="H24" s="2" t="s">
        <v>34</v>
      </c>
      <c r="I24" s="3" t="b">
        <v>1</v>
      </c>
      <c r="J24" s="3">
        <v>76</v>
      </c>
      <c r="K24" s="3">
        <v>63</v>
      </c>
      <c r="L24" s="4"/>
      <c r="M24" s="4"/>
      <c r="N24" s="4"/>
      <c r="O24">
        <f t="shared" si="2"/>
        <v>139</v>
      </c>
    </row>
    <row r="25" spans="1:15" x14ac:dyDescent="0.25">
      <c r="A25" s="2" t="s">
        <v>34</v>
      </c>
      <c r="B25" s="3" t="b">
        <v>0</v>
      </c>
      <c r="C25" s="3">
        <v>18</v>
      </c>
      <c r="D25" s="3">
        <v>2</v>
      </c>
      <c r="E25" s="3">
        <v>4</v>
      </c>
      <c r="F25" s="3">
        <v>1</v>
      </c>
      <c r="G25" s="3">
        <v>3</v>
      </c>
      <c r="H25" s="2" t="s">
        <v>34</v>
      </c>
      <c r="I25" s="3" t="b">
        <v>0</v>
      </c>
      <c r="J25" s="3">
        <v>2797</v>
      </c>
      <c r="K25" s="3">
        <v>132</v>
      </c>
      <c r="L25" s="3">
        <v>383</v>
      </c>
      <c r="M25" s="3">
        <v>505</v>
      </c>
      <c r="N25" s="3">
        <v>270</v>
      </c>
      <c r="O25">
        <f t="shared" si="2"/>
        <v>4087</v>
      </c>
    </row>
    <row r="26" spans="1:15" x14ac:dyDescent="0.25">
      <c r="A26" s="2" t="s">
        <v>36</v>
      </c>
      <c r="B26" s="3" t="b">
        <v>1</v>
      </c>
      <c r="C26" s="3">
        <v>4</v>
      </c>
      <c r="D26" s="4"/>
      <c r="E26" s="3">
        <v>2</v>
      </c>
      <c r="F26" s="4"/>
      <c r="G26" s="4"/>
      <c r="H26" s="2" t="s">
        <v>36</v>
      </c>
      <c r="I26" s="3" t="b">
        <v>1</v>
      </c>
      <c r="J26" s="3">
        <v>384</v>
      </c>
      <c r="K26" s="4"/>
      <c r="L26" s="3">
        <v>137</v>
      </c>
      <c r="M26" s="4"/>
      <c r="N26" s="4"/>
      <c r="O26">
        <f t="shared" si="2"/>
        <v>521</v>
      </c>
    </row>
    <row r="27" spans="1:15" x14ac:dyDescent="0.25">
      <c r="A27" s="2" t="s">
        <v>36</v>
      </c>
      <c r="B27" s="3" t="b">
        <v>0</v>
      </c>
      <c r="C27" s="3">
        <v>27</v>
      </c>
      <c r="D27" s="3">
        <v>8</v>
      </c>
      <c r="E27" s="3">
        <v>5</v>
      </c>
      <c r="F27" s="3">
        <v>2</v>
      </c>
      <c r="G27" s="3">
        <v>6</v>
      </c>
      <c r="H27" s="2" t="s">
        <v>36</v>
      </c>
      <c r="I27" s="3" t="b">
        <v>0</v>
      </c>
      <c r="J27" s="3">
        <v>1770</v>
      </c>
      <c r="K27" s="3">
        <v>956</v>
      </c>
      <c r="L27" s="3">
        <v>451</v>
      </c>
      <c r="M27" s="3">
        <v>349</v>
      </c>
      <c r="N27" s="3">
        <v>394</v>
      </c>
      <c r="O27">
        <f t="shared" si="2"/>
        <v>3920</v>
      </c>
    </row>
    <row r="28" spans="1:15" x14ac:dyDescent="0.25">
      <c r="A28" s="2" t="s">
        <v>38</v>
      </c>
      <c r="B28" s="3" t="b">
        <v>0</v>
      </c>
      <c r="C28" s="3">
        <v>17</v>
      </c>
      <c r="D28" s="3">
        <v>7</v>
      </c>
      <c r="E28" s="3">
        <v>3</v>
      </c>
      <c r="F28" s="4"/>
      <c r="G28" s="3">
        <v>2</v>
      </c>
      <c r="H28" s="2" t="s">
        <v>38</v>
      </c>
      <c r="I28" s="3" t="b">
        <v>0</v>
      </c>
      <c r="J28" s="3">
        <v>3808</v>
      </c>
      <c r="K28" s="3">
        <v>673</v>
      </c>
      <c r="L28" s="3">
        <v>331</v>
      </c>
      <c r="M28" s="4"/>
      <c r="N28" s="3">
        <v>182</v>
      </c>
      <c r="O28">
        <f t="shared" si="2"/>
        <v>4994</v>
      </c>
    </row>
    <row r="29" spans="1:15" x14ac:dyDescent="0.25">
      <c r="A29" s="2" t="s">
        <v>40</v>
      </c>
      <c r="B29" s="3" t="b">
        <v>1</v>
      </c>
      <c r="C29" s="3">
        <v>3</v>
      </c>
      <c r="D29" s="3">
        <v>1</v>
      </c>
      <c r="E29" s="4"/>
      <c r="F29" s="4"/>
      <c r="G29" s="4"/>
      <c r="H29" s="2" t="s">
        <v>40</v>
      </c>
      <c r="I29" s="3" t="b">
        <v>1</v>
      </c>
      <c r="J29" s="3">
        <v>190</v>
      </c>
      <c r="K29" s="3">
        <v>94</v>
      </c>
      <c r="L29" s="4"/>
      <c r="M29" s="4"/>
      <c r="N29" s="4"/>
      <c r="O29">
        <f t="shared" si="2"/>
        <v>284</v>
      </c>
    </row>
    <row r="30" spans="1:15" x14ac:dyDescent="0.25">
      <c r="A30" s="2" t="s">
        <v>40</v>
      </c>
      <c r="B30" s="3" t="b">
        <v>0</v>
      </c>
      <c r="C30" s="3">
        <v>25</v>
      </c>
      <c r="D30" s="3">
        <v>10</v>
      </c>
      <c r="E30" s="3">
        <v>5</v>
      </c>
      <c r="F30" s="3">
        <v>1</v>
      </c>
      <c r="G30" s="3">
        <v>5</v>
      </c>
      <c r="H30" s="2" t="s">
        <v>40</v>
      </c>
      <c r="I30" s="3" t="b">
        <v>0</v>
      </c>
      <c r="J30" s="3">
        <v>1986</v>
      </c>
      <c r="K30" s="3">
        <v>919</v>
      </c>
      <c r="L30" s="3">
        <v>543</v>
      </c>
      <c r="M30" s="3">
        <v>160</v>
      </c>
      <c r="N30" s="3">
        <v>374</v>
      </c>
      <c r="O30">
        <f t="shared" si="2"/>
        <v>3982</v>
      </c>
    </row>
    <row r="31" spans="1:15" x14ac:dyDescent="0.25">
      <c r="A31" s="2" t="s">
        <v>30</v>
      </c>
      <c r="B31" s="3" t="b">
        <v>1</v>
      </c>
      <c r="C31" s="3">
        <v>8</v>
      </c>
      <c r="D31" s="3">
        <v>3</v>
      </c>
      <c r="E31" s="3">
        <v>4</v>
      </c>
      <c r="F31" s="4"/>
      <c r="G31" s="4"/>
      <c r="H31" s="2" t="s">
        <v>30</v>
      </c>
      <c r="I31" s="3" t="b">
        <v>1</v>
      </c>
      <c r="J31" s="3">
        <v>626</v>
      </c>
      <c r="K31" s="3">
        <v>128</v>
      </c>
      <c r="L31" s="3">
        <v>518</v>
      </c>
      <c r="M31" s="4"/>
      <c r="N31" s="4"/>
      <c r="O31">
        <f t="shared" si="2"/>
        <v>1272</v>
      </c>
    </row>
    <row r="32" spans="1:15" x14ac:dyDescent="0.25">
      <c r="A32" s="2" t="s">
        <v>30</v>
      </c>
      <c r="B32" s="3" t="b">
        <v>0</v>
      </c>
      <c r="C32" s="3">
        <v>23</v>
      </c>
      <c r="D32" s="3">
        <v>27</v>
      </c>
      <c r="E32" s="3">
        <v>8</v>
      </c>
      <c r="F32" s="3">
        <v>5</v>
      </c>
      <c r="G32" s="3">
        <v>9</v>
      </c>
      <c r="H32" s="2" t="s">
        <v>30</v>
      </c>
      <c r="I32" s="3" t="b">
        <v>0</v>
      </c>
      <c r="J32" s="3">
        <v>3759</v>
      </c>
      <c r="K32" s="3">
        <v>2665</v>
      </c>
      <c r="L32" s="3">
        <v>860</v>
      </c>
      <c r="M32" s="3">
        <v>1367</v>
      </c>
      <c r="N32" s="3">
        <v>769</v>
      </c>
      <c r="O32">
        <f t="shared" si="2"/>
        <v>9420</v>
      </c>
    </row>
    <row r="33" spans="1:15" x14ac:dyDescent="0.25">
      <c r="A33" s="2" t="s">
        <v>42</v>
      </c>
      <c r="B33" s="3" t="b">
        <v>1</v>
      </c>
      <c r="C33" s="3">
        <v>6</v>
      </c>
      <c r="D33" s="3">
        <v>3</v>
      </c>
      <c r="E33" s="4"/>
      <c r="F33" s="4"/>
      <c r="G33" s="3">
        <v>1</v>
      </c>
      <c r="H33" s="2" t="s">
        <v>42</v>
      </c>
      <c r="I33" s="3" t="b">
        <v>1</v>
      </c>
      <c r="J33" s="3">
        <v>322</v>
      </c>
      <c r="K33" s="3">
        <v>327</v>
      </c>
      <c r="L33" s="4"/>
      <c r="M33" s="4"/>
      <c r="N33" s="3">
        <v>72</v>
      </c>
      <c r="O33">
        <f t="shared" si="2"/>
        <v>721</v>
      </c>
    </row>
    <row r="34" spans="1:15" x14ac:dyDescent="0.25">
      <c r="A34" s="2" t="s">
        <v>42</v>
      </c>
      <c r="B34" s="3" t="b">
        <v>0</v>
      </c>
      <c r="C34" s="3">
        <v>51</v>
      </c>
      <c r="D34" s="3">
        <v>13</v>
      </c>
      <c r="E34" s="3">
        <v>9</v>
      </c>
      <c r="F34" s="3">
        <v>3</v>
      </c>
      <c r="G34" s="3">
        <v>9</v>
      </c>
      <c r="H34" s="2" t="s">
        <v>42</v>
      </c>
      <c r="I34" s="3" t="b">
        <v>0</v>
      </c>
      <c r="J34" s="3">
        <v>6079</v>
      </c>
      <c r="K34" s="3">
        <v>1165</v>
      </c>
      <c r="L34" s="3">
        <v>752</v>
      </c>
      <c r="M34" s="3">
        <v>696</v>
      </c>
      <c r="N34" s="3">
        <v>614</v>
      </c>
      <c r="O34">
        <f t="shared" si="2"/>
        <v>9306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workbookViewId="0">
      <selection activeCell="M15" sqref="M15"/>
    </sheetView>
  </sheetViews>
  <sheetFormatPr defaultRowHeight="15" x14ac:dyDescent="0.25"/>
  <cols>
    <col min="1" max="1" width="18.28515625" bestFit="1" customWidth="1"/>
  </cols>
  <sheetData>
    <row r="2" spans="1:15" x14ac:dyDescent="0.25">
      <c r="A2" s="5" t="s">
        <v>98</v>
      </c>
      <c r="B2" s="5" t="s">
        <v>76</v>
      </c>
      <c r="C2" s="5" t="s">
        <v>77</v>
      </c>
      <c r="D2" s="5" t="s">
        <v>78</v>
      </c>
      <c r="E2" s="5" t="s">
        <v>79</v>
      </c>
      <c r="F2" s="5" t="s">
        <v>80</v>
      </c>
      <c r="G2" s="5" t="s">
        <v>81</v>
      </c>
      <c r="H2" s="5" t="s">
        <v>98</v>
      </c>
      <c r="I2" s="5" t="s">
        <v>76</v>
      </c>
      <c r="J2" s="5" t="s">
        <v>77</v>
      </c>
      <c r="K2" s="5" t="s">
        <v>78</v>
      </c>
      <c r="L2" s="5" t="s">
        <v>79</v>
      </c>
      <c r="M2" s="5" t="s">
        <v>80</v>
      </c>
      <c r="N2" s="5" t="s">
        <v>81</v>
      </c>
      <c r="O2" s="17" t="s">
        <v>97</v>
      </c>
    </row>
    <row r="3" spans="1:15" x14ac:dyDescent="0.25">
      <c r="A3" s="6" t="s">
        <v>13</v>
      </c>
      <c r="B3" s="7" t="b">
        <v>1</v>
      </c>
      <c r="C3" s="7">
        <v>3</v>
      </c>
      <c r="D3" s="7">
        <v>1</v>
      </c>
      <c r="E3" s="8"/>
      <c r="F3" s="8"/>
      <c r="G3" s="8"/>
      <c r="H3" s="6" t="s">
        <v>13</v>
      </c>
      <c r="I3" s="7" t="b">
        <v>1</v>
      </c>
      <c r="J3" s="7">
        <v>278</v>
      </c>
      <c r="K3" s="7">
        <v>67</v>
      </c>
      <c r="L3" s="8"/>
      <c r="M3" s="8"/>
      <c r="N3" s="8"/>
      <c r="O3">
        <f>SUM(J3:N3)</f>
        <v>345</v>
      </c>
    </row>
    <row r="4" spans="1:15" x14ac:dyDescent="0.25">
      <c r="A4" s="6" t="s">
        <v>13</v>
      </c>
      <c r="B4" s="7" t="b">
        <v>0</v>
      </c>
      <c r="C4" s="7">
        <v>31</v>
      </c>
      <c r="D4" s="7">
        <v>7</v>
      </c>
      <c r="E4" s="7">
        <v>2</v>
      </c>
      <c r="F4" s="8"/>
      <c r="G4" s="7">
        <v>6</v>
      </c>
      <c r="H4" s="6" t="s">
        <v>13</v>
      </c>
      <c r="I4" s="7" t="b">
        <v>0</v>
      </c>
      <c r="J4" s="7">
        <v>4386</v>
      </c>
      <c r="K4" s="7">
        <v>965</v>
      </c>
      <c r="L4" s="7">
        <v>165</v>
      </c>
      <c r="M4" s="8"/>
      <c r="N4" s="7">
        <v>464</v>
      </c>
      <c r="O4">
        <f t="shared" ref="O4:O35" si="0">SUM(J4:N4)</f>
        <v>5980</v>
      </c>
    </row>
    <row r="5" spans="1:15" x14ac:dyDescent="0.25">
      <c r="A5" s="6" t="s">
        <v>19</v>
      </c>
      <c r="B5" s="7" t="b">
        <v>1</v>
      </c>
      <c r="C5" s="7">
        <v>7</v>
      </c>
      <c r="D5" s="8"/>
      <c r="E5" s="8"/>
      <c r="F5" s="8"/>
      <c r="G5" s="8"/>
      <c r="H5" s="6" t="s">
        <v>19</v>
      </c>
      <c r="I5" s="7" t="b">
        <v>1</v>
      </c>
      <c r="J5" s="7">
        <v>1044</v>
      </c>
      <c r="K5" s="8"/>
      <c r="L5" s="8"/>
      <c r="M5" s="8"/>
      <c r="N5" s="8"/>
      <c r="O5">
        <f t="shared" si="0"/>
        <v>1044</v>
      </c>
    </row>
    <row r="6" spans="1:15" x14ac:dyDescent="0.25">
      <c r="A6" s="6" t="s">
        <v>19</v>
      </c>
      <c r="B6" s="7" t="b">
        <v>0</v>
      </c>
      <c r="C6" s="7">
        <v>34</v>
      </c>
      <c r="D6" s="7">
        <v>10</v>
      </c>
      <c r="E6" s="7">
        <v>8</v>
      </c>
      <c r="F6" s="7">
        <v>1</v>
      </c>
      <c r="G6" s="7">
        <v>3</v>
      </c>
      <c r="H6" s="6" t="s">
        <v>19</v>
      </c>
      <c r="I6" s="7" t="b">
        <v>0</v>
      </c>
      <c r="J6" s="7">
        <v>7554</v>
      </c>
      <c r="K6" s="7">
        <v>1161</v>
      </c>
      <c r="L6" s="7">
        <v>624</v>
      </c>
      <c r="M6" s="7">
        <v>320</v>
      </c>
      <c r="N6" s="7">
        <v>202</v>
      </c>
      <c r="O6">
        <f t="shared" si="0"/>
        <v>9861</v>
      </c>
    </row>
    <row r="7" spans="1:15" x14ac:dyDescent="0.25">
      <c r="A7" s="6" t="s">
        <v>21</v>
      </c>
      <c r="B7" s="7" t="b">
        <v>1</v>
      </c>
      <c r="C7" s="7">
        <v>18</v>
      </c>
      <c r="D7" s="7">
        <v>5</v>
      </c>
      <c r="E7" s="7">
        <v>4</v>
      </c>
      <c r="F7" s="8"/>
      <c r="G7" s="7">
        <v>2</v>
      </c>
      <c r="H7" s="6" t="s">
        <v>21</v>
      </c>
      <c r="I7" s="7" t="b">
        <v>1</v>
      </c>
      <c r="J7" s="7">
        <v>1587</v>
      </c>
      <c r="K7" s="7">
        <v>439</v>
      </c>
      <c r="L7" s="7">
        <v>295</v>
      </c>
      <c r="M7" s="8"/>
      <c r="N7" s="7">
        <v>102</v>
      </c>
      <c r="O7">
        <f t="shared" si="0"/>
        <v>2423</v>
      </c>
    </row>
    <row r="8" spans="1:15" x14ac:dyDescent="0.25">
      <c r="A8" s="6" t="s">
        <v>21</v>
      </c>
      <c r="B8" s="7" t="b">
        <v>0</v>
      </c>
      <c r="C8" s="7">
        <v>60</v>
      </c>
      <c r="D8" s="7">
        <v>23</v>
      </c>
      <c r="E8" s="7">
        <v>7</v>
      </c>
      <c r="F8" s="7">
        <v>6</v>
      </c>
      <c r="G8" s="7">
        <v>18</v>
      </c>
      <c r="H8" s="6" t="s">
        <v>21</v>
      </c>
      <c r="I8" s="7" t="b">
        <v>0</v>
      </c>
      <c r="J8" s="7">
        <v>7273</v>
      </c>
      <c r="K8" s="7">
        <v>1997</v>
      </c>
      <c r="L8" s="7">
        <v>530</v>
      </c>
      <c r="M8" s="7">
        <v>1034</v>
      </c>
      <c r="N8" s="7">
        <v>1212</v>
      </c>
      <c r="O8">
        <f t="shared" si="0"/>
        <v>12046</v>
      </c>
    </row>
    <row r="9" spans="1:15" x14ac:dyDescent="0.25">
      <c r="A9" s="6" t="s">
        <v>11</v>
      </c>
      <c r="B9" s="7" t="b">
        <v>1</v>
      </c>
      <c r="C9" s="7">
        <v>12</v>
      </c>
      <c r="D9" s="7">
        <v>2</v>
      </c>
      <c r="E9" s="7">
        <v>4</v>
      </c>
      <c r="F9" s="7">
        <v>1</v>
      </c>
      <c r="G9" s="8"/>
      <c r="H9" s="6" t="s">
        <v>11</v>
      </c>
      <c r="I9" s="7" t="b">
        <v>1</v>
      </c>
      <c r="J9" s="7">
        <v>1362</v>
      </c>
      <c r="K9" s="7">
        <v>184</v>
      </c>
      <c r="L9" s="7">
        <v>382</v>
      </c>
      <c r="M9" s="7">
        <v>115</v>
      </c>
      <c r="N9" s="8"/>
      <c r="O9">
        <f t="shared" si="0"/>
        <v>2043</v>
      </c>
    </row>
    <row r="10" spans="1:15" x14ac:dyDescent="0.25">
      <c r="A10" s="6" t="s">
        <v>11</v>
      </c>
      <c r="B10" s="7" t="b">
        <v>0</v>
      </c>
      <c r="C10" s="7">
        <v>56</v>
      </c>
      <c r="D10" s="7">
        <v>18</v>
      </c>
      <c r="E10" s="7">
        <v>26</v>
      </c>
      <c r="F10" s="7">
        <v>5</v>
      </c>
      <c r="G10" s="7">
        <v>6</v>
      </c>
      <c r="H10" s="6" t="s">
        <v>11</v>
      </c>
      <c r="I10" s="7" t="b">
        <v>0</v>
      </c>
      <c r="J10" s="7">
        <v>10224</v>
      </c>
      <c r="K10" s="7">
        <v>1988</v>
      </c>
      <c r="L10" s="7">
        <v>3291</v>
      </c>
      <c r="M10" s="7">
        <v>922</v>
      </c>
      <c r="N10" s="7">
        <v>474</v>
      </c>
      <c r="O10">
        <f t="shared" si="0"/>
        <v>16899</v>
      </c>
    </row>
    <row r="11" spans="1:15" x14ac:dyDescent="0.25">
      <c r="A11" s="6" t="s">
        <v>9</v>
      </c>
      <c r="B11" s="7" t="b">
        <v>1</v>
      </c>
      <c r="C11" s="7">
        <v>16</v>
      </c>
      <c r="D11" s="7">
        <v>2</v>
      </c>
      <c r="E11" s="7">
        <v>1</v>
      </c>
      <c r="F11" s="7">
        <v>1</v>
      </c>
      <c r="G11" s="8"/>
      <c r="H11" s="6" t="s">
        <v>9</v>
      </c>
      <c r="I11" s="7" t="b">
        <v>1</v>
      </c>
      <c r="J11" s="7">
        <v>1064</v>
      </c>
      <c r="K11" s="7">
        <v>111</v>
      </c>
      <c r="L11" s="7">
        <v>248</v>
      </c>
      <c r="M11" s="8"/>
      <c r="N11" s="8"/>
      <c r="O11">
        <f t="shared" si="0"/>
        <v>1423</v>
      </c>
    </row>
    <row r="12" spans="1:15" x14ac:dyDescent="0.25">
      <c r="A12" s="6" t="s">
        <v>9</v>
      </c>
      <c r="B12" s="7" t="b">
        <v>0</v>
      </c>
      <c r="C12" s="7">
        <v>57</v>
      </c>
      <c r="D12" s="7">
        <v>18</v>
      </c>
      <c r="E12" s="7">
        <v>17</v>
      </c>
      <c r="F12" s="7">
        <v>2</v>
      </c>
      <c r="G12" s="7">
        <v>13</v>
      </c>
      <c r="H12" s="6" t="s">
        <v>9</v>
      </c>
      <c r="I12" s="7" t="b">
        <v>0</v>
      </c>
      <c r="J12" s="7">
        <v>7804</v>
      </c>
      <c r="K12" s="7">
        <v>2031</v>
      </c>
      <c r="L12" s="7">
        <v>1707</v>
      </c>
      <c r="M12" s="7">
        <v>409</v>
      </c>
      <c r="N12" s="7">
        <v>970</v>
      </c>
      <c r="O12">
        <f t="shared" si="0"/>
        <v>12921</v>
      </c>
    </row>
    <row r="13" spans="1:15" x14ac:dyDescent="0.25">
      <c r="A13" s="6" t="s">
        <v>15</v>
      </c>
      <c r="B13" s="7" t="b">
        <v>1</v>
      </c>
      <c r="C13" s="7">
        <v>15</v>
      </c>
      <c r="D13" s="7">
        <v>3</v>
      </c>
      <c r="E13" s="7">
        <v>3</v>
      </c>
      <c r="F13" s="8"/>
      <c r="G13" s="7">
        <v>2</v>
      </c>
      <c r="H13" s="6" t="s">
        <v>15</v>
      </c>
      <c r="I13" s="7" t="b">
        <v>1</v>
      </c>
      <c r="J13" s="7">
        <v>1420</v>
      </c>
      <c r="K13" s="7">
        <v>157</v>
      </c>
      <c r="L13" s="7">
        <v>241</v>
      </c>
      <c r="M13" s="8"/>
      <c r="N13" s="7">
        <v>78</v>
      </c>
      <c r="O13">
        <f t="shared" si="0"/>
        <v>1896</v>
      </c>
    </row>
    <row r="14" spans="1:15" x14ac:dyDescent="0.25">
      <c r="A14" s="6" t="s">
        <v>15</v>
      </c>
      <c r="B14" s="7" t="b">
        <v>0</v>
      </c>
      <c r="C14" s="7">
        <v>81</v>
      </c>
      <c r="D14" s="7">
        <v>23</v>
      </c>
      <c r="E14" s="7">
        <v>20</v>
      </c>
      <c r="F14" s="7">
        <v>2</v>
      </c>
      <c r="G14" s="7">
        <v>14</v>
      </c>
      <c r="H14" s="6" t="s">
        <v>15</v>
      </c>
      <c r="I14" s="7" t="b">
        <v>0</v>
      </c>
      <c r="J14" s="7">
        <v>9935</v>
      </c>
      <c r="K14" s="7">
        <v>3195</v>
      </c>
      <c r="L14" s="7">
        <v>2377</v>
      </c>
      <c r="M14" s="7">
        <v>989</v>
      </c>
      <c r="N14" s="7">
        <v>1265</v>
      </c>
      <c r="O14">
        <f t="shared" si="0"/>
        <v>17761</v>
      </c>
    </row>
    <row r="15" spans="1:15" x14ac:dyDescent="0.25">
      <c r="A15" s="6" t="s">
        <v>17</v>
      </c>
      <c r="B15" s="7" t="b">
        <v>1</v>
      </c>
      <c r="C15" s="7">
        <v>13</v>
      </c>
      <c r="D15" s="7">
        <v>1</v>
      </c>
      <c r="E15" s="7">
        <v>4</v>
      </c>
      <c r="F15" s="8"/>
      <c r="G15" s="8"/>
      <c r="H15" s="6" t="s">
        <v>17</v>
      </c>
      <c r="I15" s="7" t="b">
        <v>1</v>
      </c>
      <c r="J15" s="7">
        <v>2723</v>
      </c>
      <c r="K15" s="7">
        <v>158</v>
      </c>
      <c r="L15" s="7">
        <v>348</v>
      </c>
      <c r="M15" s="8"/>
      <c r="N15" s="8"/>
      <c r="O15">
        <f t="shared" si="0"/>
        <v>3229</v>
      </c>
    </row>
    <row r="16" spans="1:15" x14ac:dyDescent="0.25">
      <c r="A16" s="6" t="s">
        <v>17</v>
      </c>
      <c r="B16" s="7" t="b">
        <v>0</v>
      </c>
      <c r="C16" s="7">
        <v>58</v>
      </c>
      <c r="D16" s="7">
        <v>23</v>
      </c>
      <c r="E16" s="7">
        <v>17</v>
      </c>
      <c r="F16" s="7">
        <v>6</v>
      </c>
      <c r="G16" s="7">
        <v>15</v>
      </c>
      <c r="H16" s="6" t="s">
        <v>17</v>
      </c>
      <c r="I16" s="7" t="b">
        <v>0</v>
      </c>
      <c r="J16" s="7">
        <v>13848</v>
      </c>
      <c r="K16" s="7">
        <v>2560</v>
      </c>
      <c r="L16" s="7">
        <v>1919</v>
      </c>
      <c r="M16" s="7">
        <v>1889</v>
      </c>
      <c r="N16" s="7">
        <v>1023</v>
      </c>
      <c r="O16">
        <f t="shared" si="0"/>
        <v>21239</v>
      </c>
    </row>
    <row r="17" spans="1:15" x14ac:dyDescent="0.25">
      <c r="A17" s="6" t="s">
        <v>23</v>
      </c>
      <c r="B17" s="7" t="b">
        <v>1</v>
      </c>
      <c r="C17" s="7">
        <v>7</v>
      </c>
      <c r="D17" s="7">
        <v>1</v>
      </c>
      <c r="E17" s="7">
        <v>1</v>
      </c>
      <c r="F17" s="8"/>
      <c r="G17" s="8"/>
      <c r="H17" s="6" t="s">
        <v>23</v>
      </c>
      <c r="I17" s="7" t="b">
        <v>1</v>
      </c>
      <c r="J17" s="7">
        <v>783</v>
      </c>
      <c r="K17" s="7">
        <v>100</v>
      </c>
      <c r="L17" s="7">
        <v>126</v>
      </c>
      <c r="M17" s="8"/>
      <c r="N17" s="8"/>
      <c r="O17">
        <f t="shared" si="0"/>
        <v>1009</v>
      </c>
    </row>
    <row r="18" spans="1:15" x14ac:dyDescent="0.25">
      <c r="A18" s="6" t="s">
        <v>23</v>
      </c>
      <c r="B18" s="7" t="b">
        <v>0</v>
      </c>
      <c r="C18" s="7">
        <v>94</v>
      </c>
      <c r="D18" s="7">
        <v>21</v>
      </c>
      <c r="E18" s="7">
        <v>10</v>
      </c>
      <c r="F18" s="7">
        <v>4</v>
      </c>
      <c r="G18" s="7">
        <v>16</v>
      </c>
      <c r="H18" s="6" t="s">
        <v>23</v>
      </c>
      <c r="I18" s="7" t="b">
        <v>0</v>
      </c>
      <c r="J18" s="7">
        <v>15672</v>
      </c>
      <c r="K18" s="7">
        <v>2275</v>
      </c>
      <c r="L18" s="7">
        <v>944</v>
      </c>
      <c r="M18" s="7">
        <v>1007</v>
      </c>
      <c r="N18" s="7">
        <v>1191</v>
      </c>
      <c r="O18">
        <f t="shared" si="0"/>
        <v>21089</v>
      </c>
    </row>
    <row r="19" spans="1:15" x14ac:dyDescent="0.25">
      <c r="A19" s="6" t="s">
        <v>7</v>
      </c>
      <c r="B19" s="7" t="b">
        <v>1</v>
      </c>
      <c r="C19" s="7">
        <v>11</v>
      </c>
      <c r="D19" s="7">
        <v>2</v>
      </c>
      <c r="E19" s="8"/>
      <c r="F19" s="8"/>
      <c r="G19" s="8"/>
      <c r="H19" s="6" t="s">
        <v>7</v>
      </c>
      <c r="I19" s="7" t="b">
        <v>1</v>
      </c>
      <c r="J19" s="7">
        <v>3434</v>
      </c>
      <c r="K19" s="7">
        <v>166</v>
      </c>
      <c r="L19" s="8"/>
      <c r="M19" s="8"/>
      <c r="N19" s="8"/>
      <c r="O19">
        <f t="shared" si="0"/>
        <v>3600</v>
      </c>
    </row>
    <row r="20" spans="1:15" x14ac:dyDescent="0.25">
      <c r="A20" s="6" t="s">
        <v>7</v>
      </c>
      <c r="B20" s="7" t="b">
        <v>0</v>
      </c>
      <c r="C20" s="7">
        <v>59</v>
      </c>
      <c r="D20" s="7">
        <v>14</v>
      </c>
      <c r="E20" s="7">
        <v>8</v>
      </c>
      <c r="F20" s="7">
        <v>1</v>
      </c>
      <c r="G20" s="7">
        <v>10</v>
      </c>
      <c r="H20" s="6" t="s">
        <v>7</v>
      </c>
      <c r="I20" s="7" t="b">
        <v>0</v>
      </c>
      <c r="J20" s="7">
        <v>7014</v>
      </c>
      <c r="K20" s="7">
        <v>1447</v>
      </c>
      <c r="L20" s="7">
        <v>705</v>
      </c>
      <c r="M20" s="7">
        <v>82</v>
      </c>
      <c r="N20" s="7">
        <v>766</v>
      </c>
      <c r="O20">
        <f t="shared" si="0"/>
        <v>10014</v>
      </c>
    </row>
    <row r="21" spans="1:15" x14ac:dyDescent="0.25">
      <c r="A21" s="6" t="s">
        <v>32</v>
      </c>
      <c r="B21" s="7" t="b">
        <v>1</v>
      </c>
      <c r="C21" s="7">
        <v>3</v>
      </c>
      <c r="D21" s="7">
        <v>2</v>
      </c>
      <c r="E21" s="7">
        <v>2</v>
      </c>
      <c r="F21" s="7">
        <v>1</v>
      </c>
      <c r="G21" s="8"/>
      <c r="H21" s="6" t="s">
        <v>32</v>
      </c>
      <c r="I21" s="7" t="b">
        <v>1</v>
      </c>
      <c r="J21" s="7">
        <v>90</v>
      </c>
      <c r="K21" s="7">
        <v>153</v>
      </c>
      <c r="L21" s="7">
        <v>180</v>
      </c>
      <c r="M21" s="7">
        <v>124</v>
      </c>
      <c r="N21" s="8"/>
      <c r="O21">
        <f t="shared" si="0"/>
        <v>547</v>
      </c>
    </row>
    <row r="22" spans="1:15" x14ac:dyDescent="0.25">
      <c r="A22" s="6" t="s">
        <v>32</v>
      </c>
      <c r="B22" s="7" t="b">
        <v>0</v>
      </c>
      <c r="C22" s="7">
        <v>32</v>
      </c>
      <c r="D22" s="7">
        <v>6</v>
      </c>
      <c r="E22" s="7">
        <v>3</v>
      </c>
      <c r="F22" s="7">
        <v>1</v>
      </c>
      <c r="G22" s="7">
        <v>6</v>
      </c>
      <c r="H22" s="6" t="s">
        <v>32</v>
      </c>
      <c r="I22" s="7" t="b">
        <v>0</v>
      </c>
      <c r="J22" s="7">
        <v>3740</v>
      </c>
      <c r="K22" s="7">
        <v>653</v>
      </c>
      <c r="L22" s="7">
        <v>400</v>
      </c>
      <c r="M22" s="7">
        <v>388</v>
      </c>
      <c r="N22" s="7">
        <v>411</v>
      </c>
      <c r="O22">
        <f t="shared" si="0"/>
        <v>5592</v>
      </c>
    </row>
    <row r="23" spans="1:15" x14ac:dyDescent="0.25">
      <c r="A23" s="6" t="s">
        <v>28</v>
      </c>
      <c r="B23" s="7" t="b">
        <v>1</v>
      </c>
      <c r="C23" s="7">
        <v>6</v>
      </c>
      <c r="D23" s="7">
        <v>2</v>
      </c>
      <c r="E23" s="7">
        <v>1</v>
      </c>
      <c r="F23" s="8"/>
      <c r="G23" s="8"/>
      <c r="H23" s="6" t="s">
        <v>28</v>
      </c>
      <c r="I23" s="7" t="b">
        <v>1</v>
      </c>
      <c r="J23" s="7">
        <v>292</v>
      </c>
      <c r="K23" s="7">
        <v>186</v>
      </c>
      <c r="L23" s="7">
        <v>67</v>
      </c>
      <c r="M23" s="8"/>
      <c r="N23" s="8"/>
      <c r="O23">
        <f t="shared" si="0"/>
        <v>545</v>
      </c>
    </row>
    <row r="24" spans="1:15" x14ac:dyDescent="0.25">
      <c r="A24" s="6" t="s">
        <v>28</v>
      </c>
      <c r="B24" s="7" t="b">
        <v>0</v>
      </c>
      <c r="C24" s="7">
        <v>20</v>
      </c>
      <c r="D24" s="7">
        <v>5</v>
      </c>
      <c r="E24" s="7">
        <v>5</v>
      </c>
      <c r="F24" s="7">
        <v>1</v>
      </c>
      <c r="G24" s="7">
        <v>6</v>
      </c>
      <c r="H24" s="6" t="s">
        <v>28</v>
      </c>
      <c r="I24" s="7" t="b">
        <v>0</v>
      </c>
      <c r="J24" s="7">
        <v>1701</v>
      </c>
      <c r="K24" s="7">
        <v>356</v>
      </c>
      <c r="L24" s="7">
        <v>387</v>
      </c>
      <c r="M24" s="7">
        <v>318</v>
      </c>
      <c r="N24" s="7">
        <v>339</v>
      </c>
      <c r="O24">
        <f t="shared" si="0"/>
        <v>3101</v>
      </c>
    </row>
    <row r="25" spans="1:15" x14ac:dyDescent="0.25">
      <c r="A25" s="6" t="s">
        <v>34</v>
      </c>
      <c r="B25" s="7" t="b">
        <v>1</v>
      </c>
      <c r="C25" s="7">
        <v>2</v>
      </c>
      <c r="D25" s="8"/>
      <c r="E25" s="8"/>
      <c r="F25" s="8"/>
      <c r="G25" s="8"/>
      <c r="H25" s="6" t="s">
        <v>34</v>
      </c>
      <c r="I25" s="7" t="b">
        <v>1</v>
      </c>
      <c r="J25" s="7">
        <v>473</v>
      </c>
      <c r="K25" s="8"/>
      <c r="L25" s="8"/>
      <c r="M25" s="8"/>
      <c r="N25" s="8"/>
      <c r="O25">
        <f t="shared" si="0"/>
        <v>473</v>
      </c>
    </row>
    <row r="26" spans="1:15" x14ac:dyDescent="0.25">
      <c r="A26" s="6" t="s">
        <v>34</v>
      </c>
      <c r="B26" s="7" t="b">
        <v>0</v>
      </c>
      <c r="C26" s="7">
        <v>19</v>
      </c>
      <c r="D26" s="7">
        <v>1</v>
      </c>
      <c r="E26" s="7">
        <v>4</v>
      </c>
      <c r="F26" s="7">
        <v>1</v>
      </c>
      <c r="G26" s="7">
        <v>3</v>
      </c>
      <c r="H26" s="6" t="s">
        <v>34</v>
      </c>
      <c r="I26" s="7" t="b">
        <v>0</v>
      </c>
      <c r="J26" s="7">
        <v>2527</v>
      </c>
      <c r="K26" s="7">
        <v>68</v>
      </c>
      <c r="L26" s="7">
        <v>383</v>
      </c>
      <c r="M26" s="7">
        <v>505</v>
      </c>
      <c r="N26" s="7">
        <v>270</v>
      </c>
      <c r="O26">
        <f t="shared" si="0"/>
        <v>3753</v>
      </c>
    </row>
    <row r="27" spans="1:15" x14ac:dyDescent="0.25">
      <c r="A27" s="6" t="s">
        <v>36</v>
      </c>
      <c r="B27" s="7" t="b">
        <v>1</v>
      </c>
      <c r="C27" s="7">
        <v>4</v>
      </c>
      <c r="D27" s="7">
        <v>2</v>
      </c>
      <c r="E27" s="7">
        <v>2</v>
      </c>
      <c r="F27" s="8"/>
      <c r="G27" s="8"/>
      <c r="H27" s="6" t="s">
        <v>36</v>
      </c>
      <c r="I27" s="7" t="b">
        <v>1</v>
      </c>
      <c r="J27" s="7">
        <v>326</v>
      </c>
      <c r="K27" s="7">
        <v>220</v>
      </c>
      <c r="L27" s="7">
        <v>136</v>
      </c>
      <c r="M27" s="8"/>
      <c r="N27" s="8"/>
      <c r="O27">
        <f t="shared" si="0"/>
        <v>682</v>
      </c>
    </row>
    <row r="28" spans="1:15" x14ac:dyDescent="0.25">
      <c r="A28" s="6" t="s">
        <v>36</v>
      </c>
      <c r="B28" s="7" t="b">
        <v>0</v>
      </c>
      <c r="C28" s="7">
        <v>29</v>
      </c>
      <c r="D28" s="7">
        <v>6</v>
      </c>
      <c r="E28" s="7">
        <v>3</v>
      </c>
      <c r="F28" s="7">
        <v>2</v>
      </c>
      <c r="G28" s="7">
        <v>7</v>
      </c>
      <c r="H28" s="6" t="s">
        <v>36</v>
      </c>
      <c r="I28" s="7" t="b">
        <v>0</v>
      </c>
      <c r="J28" s="7">
        <v>2041</v>
      </c>
      <c r="K28" s="7">
        <v>601</v>
      </c>
      <c r="L28" s="7">
        <v>315</v>
      </c>
      <c r="M28" s="7">
        <v>349</v>
      </c>
      <c r="N28" s="7">
        <v>457</v>
      </c>
      <c r="O28">
        <f t="shared" si="0"/>
        <v>3763</v>
      </c>
    </row>
    <row r="29" spans="1:15" x14ac:dyDescent="0.25">
      <c r="A29" s="6" t="s">
        <v>38</v>
      </c>
      <c r="B29" s="7" t="b">
        <v>0</v>
      </c>
      <c r="C29" s="7">
        <v>17</v>
      </c>
      <c r="D29" s="7">
        <v>6</v>
      </c>
      <c r="E29" s="7">
        <v>3</v>
      </c>
      <c r="F29" s="8"/>
      <c r="G29" s="7">
        <v>2</v>
      </c>
      <c r="H29" s="6" t="s">
        <v>38</v>
      </c>
      <c r="I29" s="7" t="b">
        <v>0</v>
      </c>
      <c r="J29" s="7">
        <v>3808</v>
      </c>
      <c r="K29" s="7">
        <v>588</v>
      </c>
      <c r="L29" s="7">
        <v>331</v>
      </c>
      <c r="M29" s="8"/>
      <c r="N29" s="7">
        <v>182</v>
      </c>
      <c r="O29">
        <f t="shared" si="0"/>
        <v>4909</v>
      </c>
    </row>
    <row r="30" spans="1:15" x14ac:dyDescent="0.25">
      <c r="A30" s="6" t="s">
        <v>40</v>
      </c>
      <c r="B30" s="7" t="b">
        <v>1</v>
      </c>
      <c r="C30" s="7">
        <v>2</v>
      </c>
      <c r="D30" s="7">
        <v>2</v>
      </c>
      <c r="E30" s="7">
        <v>2</v>
      </c>
      <c r="F30" s="8"/>
      <c r="G30" s="8"/>
      <c r="H30" s="6" t="s">
        <v>40</v>
      </c>
      <c r="I30" s="7" t="b">
        <v>1</v>
      </c>
      <c r="J30" s="7">
        <v>130</v>
      </c>
      <c r="K30" s="7">
        <v>154</v>
      </c>
      <c r="L30" s="7">
        <v>120</v>
      </c>
      <c r="M30" s="8"/>
      <c r="N30" s="8"/>
      <c r="O30">
        <f t="shared" si="0"/>
        <v>404</v>
      </c>
    </row>
    <row r="31" spans="1:15" x14ac:dyDescent="0.25">
      <c r="A31" s="6" t="s">
        <v>40</v>
      </c>
      <c r="B31" s="7" t="b">
        <v>0</v>
      </c>
      <c r="C31" s="7">
        <v>25</v>
      </c>
      <c r="D31" s="7">
        <v>11</v>
      </c>
      <c r="E31" s="7">
        <v>5</v>
      </c>
      <c r="F31" s="7">
        <v>1</v>
      </c>
      <c r="G31" s="7">
        <v>5</v>
      </c>
      <c r="H31" s="6" t="s">
        <v>40</v>
      </c>
      <c r="I31" s="7" t="b">
        <v>0</v>
      </c>
      <c r="J31" s="7">
        <v>1986</v>
      </c>
      <c r="K31" s="7">
        <v>1016</v>
      </c>
      <c r="L31" s="7">
        <v>543</v>
      </c>
      <c r="M31" s="7">
        <v>160</v>
      </c>
      <c r="N31" s="7">
        <v>374</v>
      </c>
      <c r="O31">
        <f t="shared" si="0"/>
        <v>4079</v>
      </c>
    </row>
    <row r="32" spans="1:15" x14ac:dyDescent="0.25">
      <c r="A32" s="6" t="s">
        <v>30</v>
      </c>
      <c r="B32" s="7" t="b">
        <v>1</v>
      </c>
      <c r="C32" s="7">
        <v>8</v>
      </c>
      <c r="D32" s="7">
        <v>5</v>
      </c>
      <c r="E32" s="7">
        <v>3</v>
      </c>
      <c r="F32" s="7">
        <v>1</v>
      </c>
      <c r="G32" s="8"/>
      <c r="H32" s="6" t="s">
        <v>30</v>
      </c>
      <c r="I32" s="7" t="b">
        <v>1</v>
      </c>
      <c r="J32" s="7">
        <v>667</v>
      </c>
      <c r="K32" s="7">
        <v>285</v>
      </c>
      <c r="L32" s="7">
        <v>445</v>
      </c>
      <c r="M32" s="7">
        <v>417</v>
      </c>
      <c r="N32" s="8"/>
      <c r="O32">
        <f t="shared" si="0"/>
        <v>1814</v>
      </c>
    </row>
    <row r="33" spans="1:15" x14ac:dyDescent="0.25">
      <c r="A33" s="6" t="s">
        <v>30</v>
      </c>
      <c r="B33" s="7" t="b">
        <v>0</v>
      </c>
      <c r="C33" s="7">
        <v>25</v>
      </c>
      <c r="D33" s="7">
        <v>25</v>
      </c>
      <c r="E33" s="7">
        <v>8</v>
      </c>
      <c r="F33" s="7">
        <v>4</v>
      </c>
      <c r="G33" s="7">
        <v>8</v>
      </c>
      <c r="H33" s="6" t="s">
        <v>30</v>
      </c>
      <c r="I33" s="7" t="b">
        <v>0</v>
      </c>
      <c r="J33" s="7">
        <v>3905</v>
      </c>
      <c r="K33" s="7">
        <v>2534</v>
      </c>
      <c r="L33" s="7">
        <v>847</v>
      </c>
      <c r="M33" s="7">
        <v>950</v>
      </c>
      <c r="N33" s="7">
        <v>714</v>
      </c>
      <c r="O33">
        <f t="shared" si="0"/>
        <v>8950</v>
      </c>
    </row>
    <row r="34" spans="1:15" x14ac:dyDescent="0.25">
      <c r="A34" s="6" t="s">
        <v>42</v>
      </c>
      <c r="B34" s="7" t="b">
        <v>1</v>
      </c>
      <c r="C34" s="7">
        <v>5</v>
      </c>
      <c r="D34" s="7">
        <v>3</v>
      </c>
      <c r="E34" s="8"/>
      <c r="F34" s="7">
        <v>1</v>
      </c>
      <c r="G34" s="8"/>
      <c r="H34" s="6" t="s">
        <v>42</v>
      </c>
      <c r="I34" s="7" t="b">
        <v>1</v>
      </c>
      <c r="J34" s="7">
        <v>912</v>
      </c>
      <c r="K34" s="7">
        <v>206</v>
      </c>
      <c r="L34" s="8"/>
      <c r="M34" s="7">
        <v>160</v>
      </c>
      <c r="N34" s="8"/>
      <c r="O34">
        <f t="shared" si="0"/>
        <v>1278</v>
      </c>
    </row>
    <row r="35" spans="1:15" x14ac:dyDescent="0.25">
      <c r="A35" s="6" t="s">
        <v>42</v>
      </c>
      <c r="B35" s="7" t="b">
        <v>0</v>
      </c>
      <c r="C35" s="7">
        <v>49</v>
      </c>
      <c r="D35" s="7">
        <v>13</v>
      </c>
      <c r="E35" s="7">
        <v>10</v>
      </c>
      <c r="F35" s="7">
        <v>2</v>
      </c>
      <c r="G35" s="7">
        <v>11</v>
      </c>
      <c r="H35" s="6" t="s">
        <v>42</v>
      </c>
      <c r="I35" s="7" t="b">
        <v>0</v>
      </c>
      <c r="J35" s="7">
        <v>5310</v>
      </c>
      <c r="K35" s="7">
        <v>1286</v>
      </c>
      <c r="L35" s="7">
        <v>825</v>
      </c>
      <c r="M35" s="7">
        <v>536</v>
      </c>
      <c r="N35" s="7">
        <v>740</v>
      </c>
      <c r="O35">
        <f t="shared" si="0"/>
        <v>8697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D4" sqref="D4"/>
    </sheetView>
  </sheetViews>
  <sheetFormatPr defaultRowHeight="15" x14ac:dyDescent="0.25"/>
  <sheetData>
    <row r="1" spans="1:7" x14ac:dyDescent="0.25">
      <c r="B1" s="9" t="s">
        <v>8</v>
      </c>
      <c r="D1" s="10"/>
      <c r="F1" s="10"/>
      <c r="G1" s="11"/>
    </row>
    <row r="2" spans="1:7" x14ac:dyDescent="0.25">
      <c r="A2" t="s">
        <v>9</v>
      </c>
      <c r="B2" t="s">
        <v>73</v>
      </c>
      <c r="C2">
        <v>98</v>
      </c>
      <c r="D2" s="10">
        <v>90.740740740740748</v>
      </c>
      <c r="E2">
        <v>10265</v>
      </c>
      <c r="F2" s="10">
        <v>93.258835286635772</v>
      </c>
      <c r="G2" s="11">
        <f>E2/(E2+E3)</f>
        <v>0.93258835286635777</v>
      </c>
    </row>
    <row r="3" spans="1:7" x14ac:dyDescent="0.25">
      <c r="A3" t="s">
        <v>9</v>
      </c>
      <c r="B3" t="s">
        <v>76</v>
      </c>
      <c r="C3">
        <v>10</v>
      </c>
      <c r="D3" s="10">
        <v>9.2592592592592595</v>
      </c>
      <c r="E3">
        <v>742</v>
      </c>
      <c r="F3" s="10">
        <v>6.7411647133642223</v>
      </c>
      <c r="G3" s="11">
        <f>E3/(E2+E3)</f>
        <v>6.7411647133642227E-2</v>
      </c>
    </row>
    <row r="4" spans="1:7" x14ac:dyDescent="0.25">
      <c r="D4" s="10"/>
      <c r="F4" s="10"/>
      <c r="G4" s="11"/>
    </row>
    <row r="5" spans="1:7" x14ac:dyDescent="0.25">
      <c r="B5" s="9" t="s">
        <v>14</v>
      </c>
      <c r="D5" s="10"/>
      <c r="F5" s="10"/>
      <c r="G5" s="11"/>
    </row>
    <row r="6" spans="1:7" x14ac:dyDescent="0.25">
      <c r="A6" t="s">
        <v>15</v>
      </c>
      <c r="B6" t="s">
        <v>73</v>
      </c>
      <c r="C6">
        <v>92</v>
      </c>
      <c r="D6" s="10">
        <v>92</v>
      </c>
      <c r="E6">
        <v>12477</v>
      </c>
      <c r="F6" s="10">
        <v>94.458323870088577</v>
      </c>
      <c r="G6" s="11">
        <f>E6/(E6+E7)</f>
        <v>0.94458323870088579</v>
      </c>
    </row>
    <row r="7" spans="1:7" x14ac:dyDescent="0.25">
      <c r="A7" t="s">
        <v>15</v>
      </c>
      <c r="B7" t="s">
        <v>76</v>
      </c>
      <c r="C7">
        <v>8</v>
      </c>
      <c r="D7" s="10">
        <v>8</v>
      </c>
      <c r="E7">
        <v>732</v>
      </c>
      <c r="F7" s="10">
        <v>5.5416761299114246</v>
      </c>
      <c r="G7" s="11">
        <f>E7/(E6+E7)</f>
        <v>5.5416761299114242E-2</v>
      </c>
    </row>
    <row r="8" spans="1:7" x14ac:dyDescent="0.25">
      <c r="D8" s="10"/>
      <c r="F8" s="10"/>
      <c r="G8" s="11"/>
    </row>
    <row r="9" spans="1:7" x14ac:dyDescent="0.25">
      <c r="B9" s="9" t="s">
        <v>16</v>
      </c>
      <c r="D9" s="10"/>
      <c r="F9" s="10"/>
      <c r="G9" s="11"/>
    </row>
    <row r="10" spans="1:7" x14ac:dyDescent="0.25">
      <c r="A10" t="s">
        <v>17</v>
      </c>
      <c r="B10" t="s">
        <v>73</v>
      </c>
      <c r="C10">
        <v>94</v>
      </c>
      <c r="D10" s="10">
        <v>85.454545454545453</v>
      </c>
      <c r="E10">
        <v>11324</v>
      </c>
      <c r="F10" s="10">
        <v>76.674114699708852</v>
      </c>
      <c r="G10" s="11">
        <f>E10/(E10+E11)</f>
        <v>0.76674114699708851</v>
      </c>
    </row>
    <row r="11" spans="1:7" x14ac:dyDescent="0.25">
      <c r="A11" t="s">
        <v>17</v>
      </c>
      <c r="B11" t="s">
        <v>76</v>
      </c>
      <c r="C11">
        <v>16</v>
      </c>
      <c r="D11" s="12">
        <v>14.545454545454545</v>
      </c>
      <c r="E11">
        <v>3445</v>
      </c>
      <c r="F11" s="12">
        <v>23.325885300291148</v>
      </c>
      <c r="G11" s="11">
        <f>E11/(E10+E11)</f>
        <v>0.23325885300291149</v>
      </c>
    </row>
    <row r="12" spans="1:7" x14ac:dyDescent="0.25">
      <c r="D12" s="10"/>
      <c r="F12" s="10"/>
      <c r="G12" s="11"/>
    </row>
    <row r="13" spans="1:7" x14ac:dyDescent="0.25">
      <c r="B13" s="9" t="s">
        <v>22</v>
      </c>
      <c r="D13" s="10"/>
      <c r="F13" s="10"/>
      <c r="G13" s="11"/>
    </row>
    <row r="14" spans="1:7" x14ac:dyDescent="0.25">
      <c r="A14" t="s">
        <v>23</v>
      </c>
      <c r="B14" t="s">
        <v>73</v>
      </c>
      <c r="C14">
        <v>112</v>
      </c>
      <c r="D14" s="10">
        <v>98.245614035087712</v>
      </c>
      <c r="E14">
        <v>18613</v>
      </c>
      <c r="F14" s="10">
        <v>99.094926263110267</v>
      </c>
      <c r="G14" s="11">
        <f>E14/(E14+E15)</f>
        <v>0.99094926263110261</v>
      </c>
    </row>
    <row r="15" spans="1:7" x14ac:dyDescent="0.25">
      <c r="A15" t="s">
        <v>23</v>
      </c>
      <c r="B15" t="s">
        <v>76</v>
      </c>
      <c r="C15">
        <v>2</v>
      </c>
      <c r="D15" s="10">
        <v>1.7543859649122806</v>
      </c>
      <c r="E15">
        <v>170</v>
      </c>
      <c r="F15" s="10">
        <v>0.90507373688974069</v>
      </c>
      <c r="G15" s="11">
        <f>E15/(E14+E15)</f>
        <v>9.0507373688974071E-3</v>
      </c>
    </row>
    <row r="16" spans="1:7" x14ac:dyDescent="0.25">
      <c r="G16" s="11"/>
    </row>
    <row r="17" spans="1:7" x14ac:dyDescent="0.25">
      <c r="B17" s="9" t="s">
        <v>12</v>
      </c>
      <c r="G17" s="11"/>
    </row>
    <row r="18" spans="1:7" x14ac:dyDescent="0.25">
      <c r="A18" t="s">
        <v>13</v>
      </c>
      <c r="B18" t="s">
        <v>73</v>
      </c>
      <c r="C18">
        <v>35</v>
      </c>
      <c r="D18" s="10">
        <v>92.10526315789474</v>
      </c>
      <c r="E18">
        <v>4941</v>
      </c>
      <c r="F18" s="10">
        <v>94.6733090630389</v>
      </c>
      <c r="G18" s="11">
        <f>E18/(E18+E19)</f>
        <v>0.94673309063038902</v>
      </c>
    </row>
    <row r="19" spans="1:7" x14ac:dyDescent="0.25">
      <c r="A19" t="s">
        <v>13</v>
      </c>
      <c r="B19" t="s">
        <v>76</v>
      </c>
      <c r="C19">
        <v>3</v>
      </c>
      <c r="D19" s="10">
        <v>7.8947368421052628</v>
      </c>
      <c r="E19">
        <v>278</v>
      </c>
      <c r="F19" s="10">
        <v>5.3266909369611035</v>
      </c>
      <c r="G19" s="11">
        <f>E19/(E18+E19)</f>
        <v>5.3266909369611037E-2</v>
      </c>
    </row>
    <row r="20" spans="1:7" x14ac:dyDescent="0.25">
      <c r="D20" s="10"/>
      <c r="F20" s="10"/>
      <c r="G20" s="11"/>
    </row>
    <row r="21" spans="1:7" x14ac:dyDescent="0.25">
      <c r="B21" s="9" t="s">
        <v>18</v>
      </c>
      <c r="D21" s="10"/>
      <c r="F21" s="10"/>
      <c r="G21" s="11"/>
    </row>
    <row r="22" spans="1:7" x14ac:dyDescent="0.25">
      <c r="A22" t="s">
        <v>99</v>
      </c>
      <c r="B22" t="s">
        <v>73</v>
      </c>
      <c r="C22">
        <v>47</v>
      </c>
      <c r="D22" s="10">
        <v>97.916666666666657</v>
      </c>
      <c r="E22">
        <v>5891</v>
      </c>
      <c r="F22" s="10">
        <v>96.875513895740824</v>
      </c>
      <c r="G22" s="11">
        <f>E22/(E22+E23)</f>
        <v>0.96875513895740828</v>
      </c>
    </row>
    <row r="23" spans="1:7" x14ac:dyDescent="0.25">
      <c r="A23" t="s">
        <v>19</v>
      </c>
      <c r="B23" t="s">
        <v>76</v>
      </c>
      <c r="C23">
        <v>1</v>
      </c>
      <c r="D23" s="10">
        <v>2.083333333333333</v>
      </c>
      <c r="E23">
        <v>190</v>
      </c>
      <c r="F23" s="10">
        <v>3.1244861042591681</v>
      </c>
      <c r="G23" s="11">
        <f>E23/(E22+E23)</f>
        <v>3.1244861042591679E-2</v>
      </c>
    </row>
    <row r="24" spans="1:7" x14ac:dyDescent="0.25">
      <c r="D24" s="10"/>
      <c r="F24" s="10"/>
      <c r="G24" s="11"/>
    </row>
    <row r="25" spans="1:7" x14ac:dyDescent="0.25">
      <c r="B25" s="9" t="s">
        <v>20</v>
      </c>
      <c r="D25" s="10"/>
      <c r="F25" s="10"/>
      <c r="G25" s="11"/>
    </row>
    <row r="26" spans="1:7" x14ac:dyDescent="0.25">
      <c r="A26" t="s">
        <v>21</v>
      </c>
      <c r="B26" t="s">
        <v>73</v>
      </c>
      <c r="C26">
        <v>78</v>
      </c>
      <c r="D26" s="10">
        <v>88.63636363636364</v>
      </c>
      <c r="E26">
        <v>9058</v>
      </c>
      <c r="F26" s="10">
        <v>88.630136986301366</v>
      </c>
      <c r="G26" s="11">
        <f>E26/(E26+E27)</f>
        <v>0.88630136986301367</v>
      </c>
    </row>
    <row r="27" spans="1:7" x14ac:dyDescent="0.25">
      <c r="A27" t="s">
        <v>21</v>
      </c>
      <c r="B27" t="s">
        <v>76</v>
      </c>
      <c r="C27">
        <v>10</v>
      </c>
      <c r="D27" s="10">
        <v>11.363636363636363</v>
      </c>
      <c r="E27">
        <v>1162</v>
      </c>
      <c r="F27" s="10">
        <v>11.36986301369863</v>
      </c>
      <c r="G27" s="11">
        <f>E27/(E26+E27)</f>
        <v>0.11369863013698631</v>
      </c>
    </row>
    <row r="28" spans="1:7" x14ac:dyDescent="0.25">
      <c r="D28" s="10"/>
      <c r="F28" s="10"/>
      <c r="G28" s="11"/>
    </row>
    <row r="29" spans="1:7" x14ac:dyDescent="0.25">
      <c r="B29" s="9" t="s">
        <v>10</v>
      </c>
      <c r="D29" s="10"/>
      <c r="F29" s="10"/>
      <c r="G29" s="11"/>
    </row>
    <row r="30" spans="1:7" x14ac:dyDescent="0.25">
      <c r="A30" t="s">
        <v>11</v>
      </c>
      <c r="B30" t="s">
        <v>73</v>
      </c>
      <c r="C30">
        <v>92</v>
      </c>
      <c r="D30" s="10">
        <v>88.461538461538453</v>
      </c>
      <c r="E30">
        <v>15598</v>
      </c>
      <c r="F30" s="10">
        <v>91.839378238341979</v>
      </c>
      <c r="G30" s="11">
        <f>E30/(E30+E31)</f>
        <v>0.91839378238341973</v>
      </c>
    </row>
    <row r="31" spans="1:7" x14ac:dyDescent="0.25">
      <c r="A31" t="s">
        <v>11</v>
      </c>
      <c r="B31" t="s">
        <v>76</v>
      </c>
      <c r="C31">
        <v>12</v>
      </c>
      <c r="D31" s="12">
        <v>11.538461538461538</v>
      </c>
      <c r="E31">
        <v>1386</v>
      </c>
      <c r="F31" s="10">
        <v>8.1606217616580317</v>
      </c>
      <c r="G31" s="11">
        <f>E31/(E30+E31)</f>
        <v>8.1606217616580309E-2</v>
      </c>
    </row>
    <row r="32" spans="1:7" x14ac:dyDescent="0.25">
      <c r="G32" s="11"/>
    </row>
    <row r="33" spans="1:7" x14ac:dyDescent="0.25">
      <c r="B33" s="9" t="s">
        <v>6</v>
      </c>
      <c r="D33" s="10"/>
      <c r="F33" s="10"/>
      <c r="G33" s="11"/>
    </row>
    <row r="34" spans="1:7" x14ac:dyDescent="0.25">
      <c r="A34" t="s">
        <v>7</v>
      </c>
      <c r="B34" t="s">
        <v>73</v>
      </c>
      <c r="C34">
        <v>48</v>
      </c>
      <c r="D34" s="10">
        <v>92.307692307692307</v>
      </c>
      <c r="E34">
        <v>5954</v>
      </c>
      <c r="F34" s="10">
        <v>91.896897669393425</v>
      </c>
      <c r="G34" s="11">
        <f>E34/(E34+E35)</f>
        <v>0.91896897669393429</v>
      </c>
    </row>
    <row r="35" spans="1:7" x14ac:dyDescent="0.25">
      <c r="A35" t="s">
        <v>7</v>
      </c>
      <c r="B35" t="s">
        <v>76</v>
      </c>
      <c r="C35">
        <v>4</v>
      </c>
      <c r="D35" s="10">
        <v>7.6923076923076925</v>
      </c>
      <c r="E35">
        <v>525</v>
      </c>
      <c r="F35" s="10">
        <v>8.1031023306065748</v>
      </c>
      <c r="G35" s="11">
        <f>E35/(E34+E35)</f>
        <v>8.103102330606575E-2</v>
      </c>
    </row>
    <row r="36" spans="1:7" x14ac:dyDescent="0.25">
      <c r="D36" s="10"/>
      <c r="F36" s="10"/>
      <c r="G36" s="11"/>
    </row>
    <row r="37" spans="1:7" x14ac:dyDescent="0.25">
      <c r="B37" s="9" t="s">
        <v>33</v>
      </c>
      <c r="D37" s="10"/>
      <c r="F37" s="10"/>
      <c r="G37" s="11"/>
    </row>
    <row r="38" spans="1:7" x14ac:dyDescent="0.25">
      <c r="A38" t="s">
        <v>34</v>
      </c>
      <c r="B38" t="s">
        <v>73</v>
      </c>
      <c r="C38">
        <v>28</v>
      </c>
      <c r="D38" s="10">
        <v>96.551724137931032</v>
      </c>
      <c r="E38">
        <v>3665</v>
      </c>
      <c r="F38" s="10">
        <v>98.495028218220909</v>
      </c>
      <c r="G38" s="11">
        <f>E38/(E38+E39)</f>
        <v>0.98495028218220904</v>
      </c>
    </row>
    <row r="39" spans="1:7" x14ac:dyDescent="0.25">
      <c r="A39" t="s">
        <v>34</v>
      </c>
      <c r="B39" t="s">
        <v>76</v>
      </c>
      <c r="C39">
        <v>1</v>
      </c>
      <c r="D39" s="10">
        <v>3.4482758620689653</v>
      </c>
      <c r="E39">
        <v>56</v>
      </c>
      <c r="F39" s="10">
        <v>1.5049717817790917</v>
      </c>
      <c r="G39" s="11">
        <f>E39/(E38+E39)</f>
        <v>1.5049717817790917E-2</v>
      </c>
    </row>
    <row r="40" spans="1:7" x14ac:dyDescent="0.25">
      <c r="D40" s="10"/>
      <c r="F40" s="10"/>
      <c r="G40" s="11"/>
    </row>
    <row r="41" spans="1:7" x14ac:dyDescent="0.25">
      <c r="B41" s="9" t="s">
        <v>37</v>
      </c>
      <c r="D41" s="10"/>
      <c r="F41" s="10"/>
      <c r="G41" s="11"/>
    </row>
    <row r="42" spans="1:7" x14ac:dyDescent="0.25">
      <c r="A42" t="s">
        <v>38</v>
      </c>
      <c r="B42" t="s">
        <v>73</v>
      </c>
      <c r="C42">
        <v>27</v>
      </c>
      <c r="D42" s="10">
        <v>100</v>
      </c>
      <c r="E42">
        <v>2669</v>
      </c>
      <c r="F42" s="10">
        <v>100</v>
      </c>
      <c r="G42" s="11">
        <f>E42/(E42+E43)</f>
        <v>1</v>
      </c>
    </row>
    <row r="43" spans="1:7" x14ac:dyDescent="0.25">
      <c r="A43" t="s">
        <v>38</v>
      </c>
      <c r="B43" t="s">
        <v>76</v>
      </c>
      <c r="C43">
        <v>0</v>
      </c>
      <c r="D43" s="10">
        <v>0</v>
      </c>
      <c r="E43">
        <v>0</v>
      </c>
      <c r="F43" s="10">
        <v>0</v>
      </c>
      <c r="G43" s="11">
        <f>E43/(E42+E43)</f>
        <v>0</v>
      </c>
    </row>
    <row r="44" spans="1:7" x14ac:dyDescent="0.25">
      <c r="D44" s="10"/>
      <c r="F44" s="10"/>
      <c r="G44" s="11"/>
    </row>
    <row r="45" spans="1:7" x14ac:dyDescent="0.25">
      <c r="B45" s="9" t="s">
        <v>29</v>
      </c>
      <c r="D45" s="10"/>
      <c r="F45" s="10"/>
      <c r="G45" s="11"/>
    </row>
    <row r="46" spans="1:7" x14ac:dyDescent="0.25">
      <c r="A46" t="s">
        <v>30</v>
      </c>
      <c r="B46" t="s">
        <v>73</v>
      </c>
      <c r="C46">
        <v>45</v>
      </c>
      <c r="D46" s="10">
        <v>78.94736842105263</v>
      </c>
      <c r="E46">
        <v>5050</v>
      </c>
      <c r="F46" s="10">
        <v>85.767663043478265</v>
      </c>
      <c r="G46" s="11">
        <f>E46/(E46+E47)</f>
        <v>0.85767663043478259</v>
      </c>
    </row>
    <row r="47" spans="1:7" x14ac:dyDescent="0.25">
      <c r="A47" t="s">
        <v>30</v>
      </c>
      <c r="B47" t="s">
        <v>76</v>
      </c>
      <c r="C47">
        <v>12</v>
      </c>
      <c r="D47" s="12">
        <v>21.052631578947366</v>
      </c>
      <c r="E47">
        <v>838</v>
      </c>
      <c r="F47" s="12">
        <v>14.232336956521738</v>
      </c>
      <c r="G47" s="11">
        <f>E47/(E46+E47)</f>
        <v>0.14232336956521738</v>
      </c>
    </row>
    <row r="48" spans="1:7" x14ac:dyDescent="0.25">
      <c r="D48" s="10"/>
      <c r="F48" s="10"/>
      <c r="G48" s="11"/>
    </row>
    <row r="49" spans="1:7" x14ac:dyDescent="0.25">
      <c r="B49" s="9" t="s">
        <v>41</v>
      </c>
      <c r="D49" s="10"/>
      <c r="F49" s="10"/>
      <c r="G49" s="11"/>
    </row>
    <row r="50" spans="1:7" x14ac:dyDescent="0.25">
      <c r="A50" t="s">
        <v>42</v>
      </c>
      <c r="B50" t="s">
        <v>73</v>
      </c>
      <c r="C50">
        <v>48</v>
      </c>
      <c r="D50" s="10">
        <v>94.117647058823522</v>
      </c>
      <c r="E50">
        <v>3930</v>
      </c>
      <c r="F50" s="10">
        <v>96.845736816165598</v>
      </c>
      <c r="G50" s="11">
        <f>E50/(E50+E51)</f>
        <v>0.96845736816165595</v>
      </c>
    </row>
    <row r="51" spans="1:7" x14ac:dyDescent="0.25">
      <c r="A51" t="s">
        <v>42</v>
      </c>
      <c r="B51" t="s">
        <v>76</v>
      </c>
      <c r="C51">
        <v>3</v>
      </c>
      <c r="D51" s="10">
        <v>5.8823529411764701</v>
      </c>
      <c r="E51">
        <v>128</v>
      </c>
      <c r="F51" s="10">
        <v>3.1542631838344013</v>
      </c>
      <c r="G51" s="11">
        <f>E51/(E50+E51)</f>
        <v>3.1542631838344014E-2</v>
      </c>
    </row>
    <row r="52" spans="1:7" x14ac:dyDescent="0.25">
      <c r="D52" s="10"/>
      <c r="F52" s="10"/>
      <c r="G52" s="11"/>
    </row>
    <row r="53" spans="1:7" x14ac:dyDescent="0.25">
      <c r="B53" s="9" t="s">
        <v>31</v>
      </c>
      <c r="D53" s="10"/>
      <c r="F53" s="10"/>
      <c r="G53" s="11"/>
    </row>
    <row r="54" spans="1:7" x14ac:dyDescent="0.25">
      <c r="A54" t="s">
        <v>32</v>
      </c>
      <c r="B54" t="s">
        <v>73</v>
      </c>
      <c r="C54">
        <v>38</v>
      </c>
      <c r="D54" s="10">
        <v>95</v>
      </c>
      <c r="E54">
        <v>4673</v>
      </c>
      <c r="F54" s="10">
        <v>96.78956089478045</v>
      </c>
      <c r="G54" s="11">
        <f>E54/(E54+E55)</f>
        <v>0.96789560894780446</v>
      </c>
    </row>
    <row r="55" spans="1:7" x14ac:dyDescent="0.25">
      <c r="A55" t="s">
        <v>32</v>
      </c>
      <c r="B55" t="s">
        <v>76</v>
      </c>
      <c r="C55">
        <v>2</v>
      </c>
      <c r="D55" s="10">
        <v>5</v>
      </c>
      <c r="E55">
        <v>155</v>
      </c>
      <c r="F55" s="10">
        <v>3.2104391052195527</v>
      </c>
      <c r="G55" s="11">
        <f>E55/(E54+E55)</f>
        <v>3.2104391052195529E-2</v>
      </c>
    </row>
    <row r="56" spans="1:7" x14ac:dyDescent="0.25">
      <c r="D56" s="10"/>
      <c r="F56" s="10"/>
      <c r="G56" s="11"/>
    </row>
    <row r="57" spans="1:7" x14ac:dyDescent="0.25">
      <c r="B57" s="9" t="s">
        <v>27</v>
      </c>
      <c r="D57" s="10"/>
      <c r="F57" s="10"/>
      <c r="G57" s="11"/>
    </row>
    <row r="58" spans="1:7" x14ac:dyDescent="0.25">
      <c r="A58" t="s">
        <v>28</v>
      </c>
      <c r="B58" s="13" t="s">
        <v>73</v>
      </c>
      <c r="C58">
        <v>26</v>
      </c>
      <c r="D58" s="14">
        <v>92.857142857142861</v>
      </c>
      <c r="E58">
        <v>1839</v>
      </c>
      <c r="F58" s="10">
        <v>93.683138053998988</v>
      </c>
      <c r="G58" s="11">
        <f>E58/(E58+E59)</f>
        <v>0.93683138053998982</v>
      </c>
    </row>
    <row r="59" spans="1:7" x14ac:dyDescent="0.25">
      <c r="A59" t="s">
        <v>28</v>
      </c>
      <c r="B59" s="13" t="s">
        <v>76</v>
      </c>
      <c r="C59">
        <v>2</v>
      </c>
      <c r="D59" s="14">
        <v>7.1428571428571423</v>
      </c>
      <c r="E59">
        <v>124</v>
      </c>
      <c r="F59" s="10">
        <v>6.3168619460010191</v>
      </c>
      <c r="G59" s="11">
        <f>E59/(E58+E59)</f>
        <v>6.3168619460010192E-2</v>
      </c>
    </row>
    <row r="60" spans="1:7" x14ac:dyDescent="0.25">
      <c r="D60" s="10"/>
      <c r="F60" s="10"/>
      <c r="G60" s="11"/>
    </row>
    <row r="61" spans="1:7" x14ac:dyDescent="0.25">
      <c r="B61" s="9" t="s">
        <v>35</v>
      </c>
      <c r="D61" s="10"/>
      <c r="F61" s="10"/>
      <c r="G61" s="11"/>
    </row>
    <row r="62" spans="1:7" x14ac:dyDescent="0.25">
      <c r="A62" t="s">
        <v>36</v>
      </c>
      <c r="B62" t="s">
        <v>73</v>
      </c>
      <c r="C62">
        <v>34</v>
      </c>
      <c r="D62" s="10">
        <v>91.891891891891902</v>
      </c>
      <c r="E62">
        <v>2308</v>
      </c>
      <c r="F62" s="10">
        <v>85.767372723894468</v>
      </c>
      <c r="G62" s="11">
        <f>E62/(E62+E63)</f>
        <v>0.85767372723894464</v>
      </c>
    </row>
    <row r="63" spans="1:7" x14ac:dyDescent="0.25">
      <c r="A63" t="s">
        <v>36</v>
      </c>
      <c r="B63" t="s">
        <v>76</v>
      </c>
      <c r="C63">
        <v>3</v>
      </c>
      <c r="D63" s="10">
        <v>8.1081081081081088</v>
      </c>
      <c r="E63">
        <v>383</v>
      </c>
      <c r="F63" s="12">
        <v>14.232627276105536</v>
      </c>
      <c r="G63" s="11">
        <f>E63/(E62+E63)</f>
        <v>0.14232627276105536</v>
      </c>
    </row>
    <row r="64" spans="1:7" x14ac:dyDescent="0.25">
      <c r="D64" s="10"/>
      <c r="F64" s="10"/>
      <c r="G64" s="11"/>
    </row>
    <row r="65" spans="1:7" x14ac:dyDescent="0.25">
      <c r="B65" s="9" t="s">
        <v>39</v>
      </c>
      <c r="D65" s="10"/>
      <c r="F65" s="10"/>
      <c r="G65" s="11"/>
    </row>
    <row r="66" spans="1:7" x14ac:dyDescent="0.25">
      <c r="A66" t="s">
        <v>40</v>
      </c>
      <c r="B66" t="s">
        <v>73</v>
      </c>
      <c r="C66">
        <v>34</v>
      </c>
      <c r="D66" s="10">
        <v>94.444444444444443</v>
      </c>
      <c r="E66">
        <v>2842</v>
      </c>
      <c r="F66" s="10">
        <v>95.78699022581732</v>
      </c>
      <c r="G66" s="11">
        <f>E66/(E66+E67)</f>
        <v>0.95786990225817326</v>
      </c>
    </row>
    <row r="67" spans="1:7" x14ac:dyDescent="0.25">
      <c r="A67" t="s">
        <v>40</v>
      </c>
      <c r="B67" t="s">
        <v>76</v>
      </c>
      <c r="C67">
        <v>2</v>
      </c>
      <c r="D67" s="10">
        <v>5.5555555555555554</v>
      </c>
      <c r="E67">
        <v>125</v>
      </c>
      <c r="F67" s="10">
        <v>4.2130097741826757</v>
      </c>
      <c r="G67" s="11">
        <f>E67/(E66+E67)</f>
        <v>4.2130097741826758E-2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C2" sqref="C2:K2"/>
    </sheetView>
  </sheetViews>
  <sheetFormatPr defaultRowHeight="15" x14ac:dyDescent="0.25"/>
  <sheetData>
    <row r="1" spans="1:11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</row>
    <row r="2" spans="1:11" x14ac:dyDescent="0.25">
      <c r="A2" t="s">
        <v>5</v>
      </c>
      <c r="B2" t="s">
        <v>60</v>
      </c>
      <c r="C2">
        <f>'[2]2012 summary data (2)'!S3</f>
        <v>436</v>
      </c>
      <c r="D2">
        <f>'[2]2012 summary data (2)'!T3</f>
        <v>121</v>
      </c>
      <c r="E2" s="16">
        <f>'[2]2012 summary data (2)'!U3</f>
        <v>0.21723518850987433</v>
      </c>
      <c r="F2">
        <f>'[2]2012 summary data (2)'!V3</f>
        <v>412</v>
      </c>
      <c r="G2" s="16">
        <f>'[2]2012 summary data (2)'!W3</f>
        <v>0.73967684021543989</v>
      </c>
      <c r="H2">
        <f>'[2]2012 summary data (2)'!X3</f>
        <v>557</v>
      </c>
      <c r="I2">
        <f>'[2]2012 summary data (2)'!Y3</f>
        <v>253486</v>
      </c>
      <c r="J2">
        <f>'[2]2012 summary data (2)'!Z3</f>
        <v>26294</v>
      </c>
      <c r="K2" s="16">
        <f>'[2]2012 summary data (2)'!AA3</f>
        <v>9.3980985059689756E-2</v>
      </c>
    </row>
    <row r="3" spans="1:11" x14ac:dyDescent="0.25">
      <c r="A3" t="s">
        <v>6</v>
      </c>
      <c r="B3" t="s">
        <v>60</v>
      </c>
      <c r="C3">
        <f>'[2]2012 summary data (2)'!S4</f>
        <v>93</v>
      </c>
      <c r="D3">
        <f>'[2]2012 summary data (2)'!T4</f>
        <v>7</v>
      </c>
      <c r="E3" s="16">
        <f>'[2]2012 summary data (2)'!U4</f>
        <v>7.0000000000000007E-2</v>
      </c>
      <c r="F3">
        <f>'[2]2012 summary data (2)'!V4</f>
        <v>64</v>
      </c>
      <c r="G3" s="16">
        <f>'[2]2012 summary data (2)'!W4</f>
        <v>0.64</v>
      </c>
      <c r="H3">
        <f>'[2]2012 summary data (2)'!X4</f>
        <v>100</v>
      </c>
      <c r="I3">
        <f>'[2]2012 summary data (2)'!Y4</f>
        <v>11122</v>
      </c>
      <c r="J3">
        <f>'[2]2012 summary data (2)'!Z4</f>
        <v>585</v>
      </c>
      <c r="K3" s="16">
        <f>'[2]2012 summary data (2)'!AA4</f>
        <v>4.9970103356965917E-2</v>
      </c>
    </row>
    <row r="4" spans="1:11" x14ac:dyDescent="0.25">
      <c r="A4" t="s">
        <v>8</v>
      </c>
      <c r="B4" t="s">
        <v>60</v>
      </c>
      <c r="C4">
        <f>'[2]2012 summary data (2)'!S5</f>
        <v>93</v>
      </c>
      <c r="D4">
        <f>'[2]2012 summary data (2)'!T5</f>
        <v>9</v>
      </c>
      <c r="E4" s="16">
        <f>'[2]2012 summary data (2)'!U5</f>
        <v>8.8235294117647065E-2</v>
      </c>
      <c r="F4">
        <f>'[2]2012 summary data (2)'!V5</f>
        <v>64</v>
      </c>
      <c r="G4" s="16">
        <f>'[2]2012 summary data (2)'!W5</f>
        <v>0.62745098039215685</v>
      </c>
      <c r="H4">
        <f>'[2]2012 summary data (2)'!X5</f>
        <v>102</v>
      </c>
      <c r="I4">
        <f>'[2]2012 summary data (2)'!Y5</f>
        <v>14138</v>
      </c>
      <c r="J4">
        <f>'[2]2012 summary data (2)'!Z5</f>
        <v>888</v>
      </c>
      <c r="K4" s="16">
        <f>'[2]2012 summary data (2)'!AA5</f>
        <v>5.9097564222015175E-2</v>
      </c>
    </row>
    <row r="5" spans="1:11" x14ac:dyDescent="0.25">
      <c r="A5" t="s">
        <v>10</v>
      </c>
      <c r="B5" t="s">
        <v>60</v>
      </c>
      <c r="C5">
        <f>'[2]2012 summary data (2)'!S6</f>
        <v>69</v>
      </c>
      <c r="D5">
        <f>'[2]2012 summary data (2)'!T6</f>
        <v>12</v>
      </c>
      <c r="E5" s="16">
        <f>'[2]2012 summary data (2)'!U6</f>
        <v>0.14814814814814814</v>
      </c>
      <c r="F5">
        <f>'[2]2012 summary data (2)'!V6</f>
        <v>52</v>
      </c>
      <c r="G5" s="16">
        <f>'[2]2012 summary data (2)'!W6</f>
        <v>0.64197530864197527</v>
      </c>
      <c r="H5">
        <f>'[2]2012 summary data (2)'!X6</f>
        <v>81</v>
      </c>
      <c r="I5">
        <f>'[2]2012 summary data (2)'!Y6</f>
        <v>13503</v>
      </c>
      <c r="J5">
        <f>'[2]2012 summary data (2)'!Z6</f>
        <v>1142</v>
      </c>
      <c r="K5" s="16">
        <f>'[2]2012 summary data (2)'!AA6</f>
        <v>7.7978832365995218E-2</v>
      </c>
    </row>
    <row r="6" spans="1:11" x14ac:dyDescent="0.25">
      <c r="A6" t="s">
        <v>12</v>
      </c>
      <c r="B6" t="s">
        <v>60</v>
      </c>
      <c r="C6">
        <f>'[2]2012 summary data (2)'!S7</f>
        <v>48</v>
      </c>
      <c r="D6">
        <f>'[2]2012 summary data (2)'!T7</f>
        <v>2</v>
      </c>
      <c r="E6" s="16">
        <f>'[2]2012 summary data (2)'!U7</f>
        <v>0.04</v>
      </c>
      <c r="F6">
        <f>'[2]2012 summary data (2)'!V7</f>
        <v>32</v>
      </c>
      <c r="G6" s="16">
        <f>'[2]2012 summary data (2)'!W7</f>
        <v>0.64</v>
      </c>
      <c r="H6">
        <f>'[2]2012 summary data (2)'!X7</f>
        <v>50</v>
      </c>
      <c r="I6">
        <f>'[2]2012 summary data (2)'!Y7</f>
        <v>8567</v>
      </c>
      <c r="J6">
        <f>'[2]2012 summary data (2)'!Z7</f>
        <v>669</v>
      </c>
      <c r="K6" s="16">
        <f>'[2]2012 summary data (2)'!AA7</f>
        <v>7.2433954092680816E-2</v>
      </c>
    </row>
    <row r="7" spans="1:11" x14ac:dyDescent="0.25">
      <c r="A7" t="s">
        <v>14</v>
      </c>
      <c r="B7" t="s">
        <v>60</v>
      </c>
      <c r="C7">
        <f>'[2]2012 summary data (2)'!S8</f>
        <v>96</v>
      </c>
      <c r="D7">
        <f>'[2]2012 summary data (2)'!T8</f>
        <v>8</v>
      </c>
      <c r="E7" s="16">
        <f>'[2]2012 summary data (2)'!U8</f>
        <v>7.6923076923076927E-2</v>
      </c>
      <c r="F7">
        <f>'[2]2012 summary data (2)'!V8</f>
        <v>62</v>
      </c>
      <c r="G7" s="16">
        <f>'[2]2012 summary data (2)'!W8</f>
        <v>0.59615384615384615</v>
      </c>
      <c r="H7">
        <f>'[2]2012 summary data (2)'!X8</f>
        <v>104</v>
      </c>
      <c r="I7">
        <f>'[2]2012 summary data (2)'!Y8</f>
        <v>13722</v>
      </c>
      <c r="J7">
        <f>'[2]2012 summary data (2)'!Z8</f>
        <v>696</v>
      </c>
      <c r="K7" s="16">
        <f>'[2]2012 summary data (2)'!AA8</f>
        <v>4.827299209321681E-2</v>
      </c>
    </row>
    <row r="8" spans="1:11" x14ac:dyDescent="0.25">
      <c r="A8" t="s">
        <v>16</v>
      </c>
      <c r="B8" t="s">
        <v>60</v>
      </c>
      <c r="C8">
        <f>'[2]2012 summary data (2)'!S9</f>
        <v>97</v>
      </c>
      <c r="D8">
        <f>'[2]2012 summary data (2)'!T9</f>
        <v>13</v>
      </c>
      <c r="E8" s="16">
        <f>'[2]2012 summary data (2)'!U9</f>
        <v>0.11818181818181818</v>
      </c>
      <c r="F8">
        <f>'[2]2012 summary data (2)'!V9</f>
        <v>57</v>
      </c>
      <c r="G8" s="16">
        <f>'[2]2012 summary data (2)'!W9</f>
        <v>0.51818181818181819</v>
      </c>
      <c r="H8">
        <f>'[2]2012 summary data (2)'!X9</f>
        <v>110</v>
      </c>
      <c r="I8">
        <f>'[2]2012 summary data (2)'!Y9</f>
        <v>13550</v>
      </c>
      <c r="J8">
        <f>'[2]2012 summary data (2)'!Z9</f>
        <v>2859</v>
      </c>
      <c r="K8" s="16">
        <f>'[2]2012 summary data (2)'!AA9</f>
        <v>0.17423365226400148</v>
      </c>
    </row>
    <row r="9" spans="1:11" x14ac:dyDescent="0.25">
      <c r="A9" t="s">
        <v>18</v>
      </c>
      <c r="B9" t="s">
        <v>60</v>
      </c>
      <c r="C9">
        <f>'[2]2012 summary data (2)'!S10</f>
        <v>59</v>
      </c>
      <c r="D9">
        <f>'[2]2012 summary data (2)'!T10</f>
        <v>3</v>
      </c>
      <c r="E9" s="16">
        <f>'[2]2012 summary data (2)'!U10</f>
        <v>4.8387096774193547E-2</v>
      </c>
      <c r="F9">
        <f>'[2]2012 summary data (2)'!V10</f>
        <v>38</v>
      </c>
      <c r="G9" s="16">
        <f>'[2]2012 summary data (2)'!W10</f>
        <v>0.61290322580645162</v>
      </c>
      <c r="H9">
        <f>'[2]2012 summary data (2)'!X10</f>
        <v>62</v>
      </c>
      <c r="I9">
        <f>'[2]2012 summary data (2)'!Y10</f>
        <v>13762</v>
      </c>
      <c r="J9">
        <f>'[2]2012 summary data (2)'!Z10</f>
        <v>471</v>
      </c>
      <c r="K9" s="16">
        <f>'[2]2012 summary data (2)'!AA10</f>
        <v>3.3092109885477415E-2</v>
      </c>
    </row>
    <row r="10" spans="1:11" x14ac:dyDescent="0.25">
      <c r="A10" t="s">
        <v>20</v>
      </c>
      <c r="B10" t="s">
        <v>60</v>
      </c>
      <c r="C10">
        <f>'[2]2012 summary data (2)'!S11</f>
        <v>55</v>
      </c>
      <c r="D10">
        <f>'[2]2012 summary data (2)'!T11</f>
        <v>4</v>
      </c>
      <c r="E10" s="16">
        <f>'[2]2012 summary data (2)'!U11</f>
        <v>6.7796610169491525E-2</v>
      </c>
      <c r="F10">
        <f>'[2]2012 summary data (2)'!V11</f>
        <v>39</v>
      </c>
      <c r="G10" s="16">
        <f>'[2]2012 summary data (2)'!W11</f>
        <v>0.66101694915254239</v>
      </c>
      <c r="H10">
        <f>'[2]2012 summary data (2)'!X11</f>
        <v>59</v>
      </c>
      <c r="I10">
        <f>'[2]2012 summary data (2)'!Y11</f>
        <v>9303</v>
      </c>
      <c r="J10">
        <f>'[2]2012 summary data (2)'!Z11</f>
        <v>362</v>
      </c>
      <c r="K10" s="16">
        <f>'[2]2012 summary data (2)'!AA11</f>
        <v>3.7454733574754269E-2</v>
      </c>
    </row>
    <row r="11" spans="1:11" x14ac:dyDescent="0.25">
      <c r="A11" t="s">
        <v>22</v>
      </c>
      <c r="B11" t="s">
        <v>60</v>
      </c>
      <c r="C11">
        <f>'[2]2012 summary data (2)'!S12</f>
        <v>63</v>
      </c>
      <c r="D11">
        <f>'[2]2012 summary data (2)'!T12</f>
        <v>4</v>
      </c>
      <c r="E11" s="16">
        <f>'[2]2012 summary data (2)'!U12</f>
        <v>5.9701492537313432E-2</v>
      </c>
      <c r="F11">
        <f>'[2]2012 summary data (2)'!V12</f>
        <v>42</v>
      </c>
      <c r="G11" s="16">
        <f>'[2]2012 summary data (2)'!W12</f>
        <v>0.62686567164179108</v>
      </c>
      <c r="H11">
        <f>'[2]2012 summary data (2)'!X12</f>
        <v>67</v>
      </c>
      <c r="I11">
        <f>'[2]2012 summary data (2)'!Y12</f>
        <v>18261</v>
      </c>
      <c r="J11">
        <f>'[2]2012 summary data (2)'!Z12</f>
        <v>365</v>
      </c>
      <c r="K11" s="16">
        <f>'[2]2012 summary data (2)'!AA12</f>
        <v>1.9596263287877162E-2</v>
      </c>
    </row>
    <row r="12" spans="1:11" x14ac:dyDescent="0.25">
      <c r="A12" t="s">
        <v>27</v>
      </c>
      <c r="B12" t="s">
        <v>60</v>
      </c>
      <c r="C12">
        <f>'[2]2012 summary data (2)'!S13</f>
        <v>39</v>
      </c>
      <c r="D12">
        <f>'[2]2012 summary data (2)'!T13</f>
        <v>9</v>
      </c>
      <c r="E12" s="16">
        <f>'[2]2012 summary data (2)'!U13</f>
        <v>0.1875</v>
      </c>
      <c r="F12">
        <f>'[2]2012 summary data (2)'!V13</f>
        <v>29</v>
      </c>
      <c r="G12" s="16">
        <f>'[2]2012 summary data (2)'!W13</f>
        <v>0.60416666666666663</v>
      </c>
      <c r="H12">
        <f>'[2]2012 summary data (2)'!X13</f>
        <v>48</v>
      </c>
      <c r="I12">
        <f>'[2]2012 summary data (2)'!Y13</f>
        <v>3906</v>
      </c>
      <c r="J12">
        <f>'[2]2012 summary data (2)'!Z13</f>
        <v>405</v>
      </c>
      <c r="K12" s="16">
        <f>'[2]2012 summary data (2)'!AA13</f>
        <v>9.3945720250521919E-2</v>
      </c>
    </row>
    <row r="13" spans="1:11" x14ac:dyDescent="0.25">
      <c r="A13" t="s">
        <v>29</v>
      </c>
      <c r="B13" t="s">
        <v>60</v>
      </c>
      <c r="C13">
        <f>'[2]2012 summary data (2)'!S14</f>
        <v>74</v>
      </c>
      <c r="D13">
        <f>'[2]2012 summary data (2)'!T14</f>
        <v>16</v>
      </c>
      <c r="E13" s="16">
        <f>'[2]2012 summary data (2)'!U14</f>
        <v>0.17777777777777778</v>
      </c>
      <c r="F13">
        <f>'[2]2012 summary data (2)'!V14</f>
        <v>37</v>
      </c>
      <c r="G13" s="16">
        <f>'[2]2012 summary data (2)'!W14</f>
        <v>0.41111111111111109</v>
      </c>
      <c r="H13">
        <f>'[2]2012 summary data (2)'!X14</f>
        <v>90</v>
      </c>
      <c r="I13">
        <f>'[2]2012 summary data (2)'!Y14</f>
        <v>10974</v>
      </c>
      <c r="J13">
        <f>'[2]2012 summary data (2)'!Z14</f>
        <v>2162</v>
      </c>
      <c r="K13" s="16">
        <f>'[2]2012 summary data (2)'!AA14</f>
        <v>0.16458587088915957</v>
      </c>
    </row>
    <row r="14" spans="1:11" x14ac:dyDescent="0.25">
      <c r="A14" t="s">
        <v>31</v>
      </c>
      <c r="B14" t="s">
        <v>60</v>
      </c>
      <c r="C14">
        <f>'[2]2012 summary data (2)'!S15</f>
        <v>49</v>
      </c>
      <c r="D14">
        <f>'[2]2012 summary data (2)'!T15</f>
        <v>13</v>
      </c>
      <c r="E14" s="16">
        <f>'[2]2012 summary data (2)'!U15</f>
        <v>0.20967741935483872</v>
      </c>
      <c r="F14">
        <f>'[2]2012 summary data (2)'!V15</f>
        <v>38</v>
      </c>
      <c r="G14" s="16">
        <f>'[2]2012 summary data (2)'!W15</f>
        <v>0.61290322580645162</v>
      </c>
      <c r="H14">
        <f>'[2]2012 summary data (2)'!X15</f>
        <v>62</v>
      </c>
      <c r="I14">
        <f>'[2]2012 summary data (2)'!Y15</f>
        <v>4006</v>
      </c>
      <c r="J14">
        <f>'[2]2012 summary data (2)'!Z15</f>
        <v>273</v>
      </c>
      <c r="K14" s="16">
        <f>'[2]2012 summary data (2)'!AA15</f>
        <v>6.3799953260107498E-2</v>
      </c>
    </row>
    <row r="15" spans="1:11" x14ac:dyDescent="0.25">
      <c r="A15" t="s">
        <v>33</v>
      </c>
      <c r="B15" t="s">
        <v>60</v>
      </c>
      <c r="C15">
        <f>'[2]2012 summary data (2)'!S16</f>
        <v>27</v>
      </c>
      <c r="D15">
        <f>'[2]2012 summary data (2)'!T16</f>
        <v>3</v>
      </c>
      <c r="E15" s="16">
        <f>'[2]2012 summary data (2)'!U16</f>
        <v>0.1</v>
      </c>
      <c r="F15">
        <f>'[2]2012 summary data (2)'!V16</f>
        <v>20</v>
      </c>
      <c r="G15" s="16">
        <f>'[2]2012 summary data (2)'!W16</f>
        <v>0.66666666666666663</v>
      </c>
      <c r="H15">
        <f>'[2]2012 summary data (2)'!X16</f>
        <v>30</v>
      </c>
      <c r="I15">
        <f>'[2]2012 summary data (2)'!Y16</f>
        <v>4619</v>
      </c>
      <c r="J15">
        <f>'[2]2012 summary data (2)'!Z16</f>
        <v>631</v>
      </c>
      <c r="K15" s="16">
        <f>'[2]2012 summary data (2)'!AA16</f>
        <v>0.12019047619047619</v>
      </c>
    </row>
    <row r="16" spans="1:11" x14ac:dyDescent="0.25">
      <c r="A16" t="s">
        <v>35</v>
      </c>
      <c r="B16" t="s">
        <v>60</v>
      </c>
      <c r="C16">
        <f>'[2]2012 summary data (2)'!S17</f>
        <v>50</v>
      </c>
      <c r="D16">
        <f>'[2]2012 summary data (2)'!T17</f>
        <v>5</v>
      </c>
      <c r="E16" s="16">
        <f>'[2]2012 summary data (2)'!U17</f>
        <v>9.0909090909090912E-2</v>
      </c>
      <c r="F16">
        <f>'[2]2012 summary data (2)'!V17</f>
        <v>34</v>
      </c>
      <c r="G16" s="16">
        <f>'[2]2012 summary data (2)'!W17</f>
        <v>0.61818181818181817</v>
      </c>
      <c r="H16">
        <f>'[2]2012 summary data (2)'!X17</f>
        <v>55</v>
      </c>
      <c r="I16">
        <f>'[2]2012 summary data (2)'!Y17</f>
        <v>4242</v>
      </c>
      <c r="J16">
        <f>'[2]2012 summary data (2)'!Z17</f>
        <v>768</v>
      </c>
      <c r="K16" s="16">
        <f>'[2]2012 summary data (2)'!AA17</f>
        <v>0.15329341317365269</v>
      </c>
    </row>
    <row r="17" spans="1:11" x14ac:dyDescent="0.25">
      <c r="A17" t="s">
        <v>37</v>
      </c>
      <c r="B17" t="s">
        <v>60</v>
      </c>
      <c r="C17">
        <f>'[2]2012 summary data (2)'!S18</f>
        <v>28</v>
      </c>
      <c r="D17">
        <f>'[2]2012 summary data (2)'!T18</f>
        <v>0</v>
      </c>
      <c r="E17" s="16">
        <f>'[2]2012 summary data (2)'!U18</f>
        <v>0</v>
      </c>
      <c r="F17">
        <f>'[2]2012 summary data (2)'!V18</f>
        <v>19</v>
      </c>
      <c r="G17" s="16">
        <f>'[2]2012 summary data (2)'!W18</f>
        <v>0.6785714285714286</v>
      </c>
      <c r="H17">
        <f>'[2]2012 summary data (2)'!X18</f>
        <v>28</v>
      </c>
      <c r="I17">
        <f>'[2]2012 summary data (2)'!Y18</f>
        <v>6530</v>
      </c>
      <c r="J17">
        <f>'[2]2012 summary data (2)'!Z18</f>
        <v>0</v>
      </c>
      <c r="K17" s="16">
        <f>'[2]2012 summary data (2)'!AA18</f>
        <v>0</v>
      </c>
    </row>
    <row r="18" spans="1:11" x14ac:dyDescent="0.25">
      <c r="A18" t="s">
        <v>39</v>
      </c>
      <c r="B18" t="s">
        <v>60</v>
      </c>
      <c r="C18">
        <f>'[2]2012 summary data (2)'!S19</f>
        <v>50</v>
      </c>
      <c r="D18">
        <f>'[2]2012 summary data (2)'!T19</f>
        <v>3</v>
      </c>
      <c r="E18" s="16">
        <f>'[2]2012 summary data (2)'!U19</f>
        <v>5.6603773584905662E-2</v>
      </c>
      <c r="F18">
        <f>'[2]2012 summary data (2)'!V19</f>
        <v>29</v>
      </c>
      <c r="G18" s="16">
        <f>'[2]2012 summary data (2)'!W19</f>
        <v>0.54716981132075471</v>
      </c>
      <c r="H18">
        <f>'[2]2012 summary data (2)'!X19</f>
        <v>53</v>
      </c>
      <c r="I18">
        <f>'[2]2012 summary data (2)'!Y19</f>
        <v>4501</v>
      </c>
      <c r="J18">
        <f>'[2]2012 summary data (2)'!Z19</f>
        <v>195</v>
      </c>
      <c r="K18" s="16">
        <f>'[2]2012 summary data (2)'!AA19</f>
        <v>4.1524701873935262E-2</v>
      </c>
    </row>
    <row r="19" spans="1:11" x14ac:dyDescent="0.25">
      <c r="A19" t="s">
        <v>41</v>
      </c>
      <c r="B19" t="s">
        <v>60</v>
      </c>
      <c r="C19">
        <f>'[2]2012 summary data (2)'!S20</f>
        <v>92</v>
      </c>
      <c r="D19">
        <f>'[2]2012 summary data (2)'!T20</f>
        <v>2</v>
      </c>
      <c r="E19" s="16">
        <f>'[2]2012 summary data (2)'!U20</f>
        <v>2.1276595744680851E-2</v>
      </c>
      <c r="F19">
        <f>'[2]2012 summary data (2)'!V20</f>
        <v>53</v>
      </c>
      <c r="G19" s="16">
        <f>'[2]2012 summary data (2)'!W20</f>
        <v>0.56382978723404253</v>
      </c>
      <c r="H19">
        <f>'[2]2012 summary data (2)'!X20</f>
        <v>94</v>
      </c>
      <c r="I19">
        <f>'[2]2012 summary data (2)'!Y20</f>
        <v>10848</v>
      </c>
      <c r="J19">
        <f>'[2]2012 summary data (2)'!Z20</f>
        <v>235</v>
      </c>
      <c r="K19" s="16">
        <f>'[2]2012 summary data (2)'!AA20</f>
        <v>2.1203645222412703E-2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K19" sqref="K19"/>
    </sheetView>
  </sheetViews>
  <sheetFormatPr defaultRowHeight="15" x14ac:dyDescent="0.25"/>
  <sheetData>
    <row r="1" spans="1:11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</row>
    <row r="2" spans="1:11" x14ac:dyDescent="0.25">
      <c r="A2" t="s">
        <v>5</v>
      </c>
      <c r="B2" t="s">
        <v>60</v>
      </c>
      <c r="C2">
        <f>'[2]2013 summary data (2)'!S3</f>
        <v>433</v>
      </c>
      <c r="D2">
        <f>'[2]2013 summary data (2)'!T3</f>
        <v>117</v>
      </c>
      <c r="E2" s="16">
        <f>'[2]2013 summary data (2)'!U3</f>
        <v>0.21272727272727274</v>
      </c>
      <c r="F2">
        <f>'[2]2013 summary data (2)'!V3</f>
        <v>393</v>
      </c>
      <c r="G2" s="16">
        <f>'[2]2013 summary data (2)'!W3</f>
        <v>0.71454545454545459</v>
      </c>
      <c r="H2">
        <f>'[2]2013 summary data (2)'!X3</f>
        <v>550</v>
      </c>
      <c r="I2">
        <f>'[2]2013 summary data (2)'!Y3</f>
        <v>196411</v>
      </c>
      <c r="J2">
        <f>'[2]2013 summary data (2)'!Z3</f>
        <v>83553</v>
      </c>
      <c r="K2" s="16">
        <f>'[2]2013 summary data (2)'!AA3</f>
        <v>0.29844194253546885</v>
      </c>
    </row>
    <row r="3" spans="1:11" x14ac:dyDescent="0.25">
      <c r="A3" t="s">
        <v>6</v>
      </c>
      <c r="B3" t="s">
        <v>60</v>
      </c>
      <c r="C3">
        <f>'[2]2013 summary data (2)'!S4</f>
        <v>93</v>
      </c>
      <c r="D3">
        <f>'[2]2013 summary data (2)'!T4</f>
        <v>5</v>
      </c>
      <c r="E3" s="16">
        <f>'[2]2013 summary data (2)'!U4</f>
        <v>5.1020408163265307E-2</v>
      </c>
      <c r="F3">
        <f>'[2]2013 summary data (2)'!V4</f>
        <v>62</v>
      </c>
      <c r="G3" s="16">
        <f>'[2]2013 summary data (2)'!W4</f>
        <v>0.63265306122448983</v>
      </c>
      <c r="H3">
        <f>'[2]2013 summary data (2)'!X4</f>
        <v>98</v>
      </c>
      <c r="I3">
        <f>'[2]2013 summary data (2)'!Y4</f>
        <v>11162</v>
      </c>
      <c r="J3">
        <f>'[2]2013 summary data (2)'!Z4</f>
        <v>387</v>
      </c>
      <c r="K3" s="16">
        <f>'[2]2013 summary data (2)'!AA4</f>
        <v>3.3509394752792451E-2</v>
      </c>
    </row>
    <row r="4" spans="1:11" x14ac:dyDescent="0.25">
      <c r="A4" t="s">
        <v>8</v>
      </c>
      <c r="B4" t="s">
        <v>60</v>
      </c>
      <c r="C4">
        <f>'[2]2013 summary data (2)'!S5</f>
        <v>82</v>
      </c>
      <c r="D4">
        <f>'[2]2013 summary data (2)'!T5</f>
        <v>14</v>
      </c>
      <c r="E4" s="16">
        <f>'[2]2013 summary data (2)'!U5</f>
        <v>0.14583333333333334</v>
      </c>
      <c r="F4">
        <f>'[2]2013 summary data (2)'!V5</f>
        <v>58</v>
      </c>
      <c r="G4" s="16">
        <f>'[2]2013 summary data (2)'!W5</f>
        <v>0.60416666666666663</v>
      </c>
      <c r="H4">
        <f>'[2]2013 summary data (2)'!X5</f>
        <v>96</v>
      </c>
      <c r="I4">
        <f>'[2]2013 summary data (2)'!Y5</f>
        <v>12977</v>
      </c>
      <c r="J4">
        <f>'[2]2013 summary data (2)'!Z5</f>
        <v>1742</v>
      </c>
      <c r="K4" s="16">
        <f>'[2]2013 summary data (2)'!AA5</f>
        <v>0.11835043141517766</v>
      </c>
    </row>
    <row r="5" spans="1:11" x14ac:dyDescent="0.25">
      <c r="A5" t="s">
        <v>10</v>
      </c>
      <c r="B5" t="s">
        <v>60</v>
      </c>
      <c r="C5">
        <f>'[2]2013 summary data (2)'!S6</f>
        <v>69</v>
      </c>
      <c r="D5">
        <f>'[2]2013 summary data (2)'!T6</f>
        <v>6</v>
      </c>
      <c r="E5" s="16">
        <f>'[2]2013 summary data (2)'!U6</f>
        <v>0.08</v>
      </c>
      <c r="F5">
        <f>'[2]2013 summary data (2)'!V6</f>
        <v>46</v>
      </c>
      <c r="G5" s="16">
        <f>'[2]2013 summary data (2)'!W6</f>
        <v>0.61333333333333329</v>
      </c>
      <c r="H5">
        <f>'[2]2013 summary data (2)'!X6</f>
        <v>75</v>
      </c>
      <c r="I5">
        <f>'[2]2013 summary data (2)'!Y6</f>
        <v>9427</v>
      </c>
      <c r="J5">
        <f>'[2]2013 summary data (2)'!Z6</f>
        <v>1079</v>
      </c>
      <c r="K5" s="16">
        <f>'[2]2013 summary data (2)'!AA6</f>
        <v>0.10270321720921378</v>
      </c>
    </row>
    <row r="6" spans="1:11" x14ac:dyDescent="0.25">
      <c r="A6" t="s">
        <v>12</v>
      </c>
      <c r="B6" t="s">
        <v>60</v>
      </c>
      <c r="C6">
        <f>'[2]2013 summary data (2)'!S7</f>
        <v>46</v>
      </c>
      <c r="D6">
        <f>'[2]2013 summary data (2)'!T7</f>
        <v>3</v>
      </c>
      <c r="E6" s="16">
        <f>'[2]2013 summary data (2)'!U7</f>
        <v>6.1224489795918366E-2</v>
      </c>
      <c r="F6">
        <f>'[2]2013 summary data (2)'!V7</f>
        <v>31</v>
      </c>
      <c r="G6" s="16">
        <f>'[2]2013 summary data (2)'!W7</f>
        <v>0.63265306122448983</v>
      </c>
      <c r="H6">
        <f>'[2]2013 summary data (2)'!X7</f>
        <v>49</v>
      </c>
      <c r="I6">
        <f>'[2]2013 summary data (2)'!Y7</f>
        <v>6613</v>
      </c>
      <c r="J6">
        <f>'[2]2013 summary data (2)'!Z7</f>
        <v>238</v>
      </c>
      <c r="K6" s="16">
        <f>'[2]2013 summary data (2)'!AA7</f>
        <v>3.4739454094292806E-2</v>
      </c>
    </row>
    <row r="7" spans="1:11" x14ac:dyDescent="0.25">
      <c r="A7" t="s">
        <v>14</v>
      </c>
      <c r="B7" t="s">
        <v>60</v>
      </c>
      <c r="C7">
        <f>'[2]2013 summary data (2)'!S8</f>
        <v>99</v>
      </c>
      <c r="D7">
        <f>'[2]2013 summary data (2)'!T8</f>
        <v>5</v>
      </c>
      <c r="E7" s="16">
        <f>'[2]2013 summary data (2)'!U8</f>
        <v>4.807692307692308E-2</v>
      </c>
      <c r="F7">
        <f>'[2]2013 summary data (2)'!V8</f>
        <v>62</v>
      </c>
      <c r="G7" s="16">
        <f>'[2]2013 summary data (2)'!W8</f>
        <v>0.59615384615384615</v>
      </c>
      <c r="H7">
        <f>'[2]2013 summary data (2)'!X8</f>
        <v>104</v>
      </c>
      <c r="I7">
        <f>'[2]2013 summary data (2)'!Y8</f>
        <v>14186</v>
      </c>
      <c r="J7">
        <f>'[2]2013 summary data (2)'!Z8</f>
        <v>528</v>
      </c>
      <c r="K7" s="16">
        <f>'[2]2013 summary data (2)'!AA8</f>
        <v>3.5884191926056817E-2</v>
      </c>
    </row>
    <row r="8" spans="1:11" x14ac:dyDescent="0.25">
      <c r="A8" t="s">
        <v>16</v>
      </c>
      <c r="B8" t="s">
        <v>60</v>
      </c>
      <c r="C8">
        <f>'[2]2013 summary data (2)'!S9</f>
        <v>96</v>
      </c>
      <c r="D8">
        <f>'[2]2013 summary data (2)'!T9</f>
        <v>13</v>
      </c>
      <c r="E8" s="16">
        <f>'[2]2013 summary data (2)'!U9</f>
        <v>0.11926605504587157</v>
      </c>
      <c r="F8">
        <f>'[2]2013 summary data (2)'!V9</f>
        <v>54</v>
      </c>
      <c r="G8" s="16">
        <f>'[2]2013 summary data (2)'!W9</f>
        <v>0.49541284403669728</v>
      </c>
      <c r="H8">
        <f>'[2]2013 summary data (2)'!X9</f>
        <v>109</v>
      </c>
      <c r="I8">
        <f>'[2]2013 summary data (2)'!Y9</f>
        <v>13646</v>
      </c>
      <c r="J8">
        <f>'[2]2013 summary data (2)'!Z9</f>
        <v>2757</v>
      </c>
      <c r="K8" s="16">
        <f>'[2]2013 summary data (2)'!AA9</f>
        <v>0.16807900993720662</v>
      </c>
    </row>
    <row r="9" spans="1:11" x14ac:dyDescent="0.25">
      <c r="A9" t="s">
        <v>18</v>
      </c>
      <c r="B9" t="s">
        <v>60</v>
      </c>
      <c r="C9">
        <f>'[2]2013 summary data (2)'!S10</f>
        <v>59</v>
      </c>
      <c r="D9">
        <f>'[2]2013 summary data (2)'!T10</f>
        <v>3</v>
      </c>
      <c r="E9" s="16">
        <f>'[2]2013 summary data (2)'!U10</f>
        <v>4.8387096774193547E-2</v>
      </c>
      <c r="F9">
        <f>'[2]2013 summary data (2)'!V10</f>
        <v>37</v>
      </c>
      <c r="G9" s="16">
        <f>'[2]2013 summary data (2)'!W10</f>
        <v>0.59677419354838712</v>
      </c>
      <c r="H9">
        <f>'[2]2013 summary data (2)'!X10</f>
        <v>62</v>
      </c>
      <c r="I9">
        <f>'[2]2013 summary data (2)'!Y10</f>
        <v>12263</v>
      </c>
      <c r="J9">
        <f>'[2]2013 summary data (2)'!Z10</f>
        <v>409</v>
      </c>
      <c r="K9" s="16">
        <f>'[2]2013 summary data (2)'!AA10</f>
        <v>3.227588383838384E-2</v>
      </c>
    </row>
    <row r="10" spans="1:11" x14ac:dyDescent="0.25">
      <c r="A10" t="s">
        <v>20</v>
      </c>
      <c r="B10" t="s">
        <v>60</v>
      </c>
      <c r="C10">
        <f>'[2]2013 summary data (2)'!S11</f>
        <v>55</v>
      </c>
      <c r="D10">
        <f>'[2]2013 summary data (2)'!T11</f>
        <v>4</v>
      </c>
      <c r="E10" s="16">
        <f>'[2]2013 summary data (2)'!U11</f>
        <v>6.7796610169491525E-2</v>
      </c>
      <c r="F10">
        <f>'[2]2013 summary data (2)'!V11</f>
        <v>37</v>
      </c>
      <c r="G10" s="16">
        <f>'[2]2013 summary data (2)'!W11</f>
        <v>0.6271186440677966</v>
      </c>
      <c r="H10">
        <f>'[2]2013 summary data (2)'!X11</f>
        <v>59</v>
      </c>
      <c r="I10">
        <f>'[2]2013 summary data (2)'!Y11</f>
        <v>7265</v>
      </c>
      <c r="J10">
        <f>'[2]2013 summary data (2)'!Z11</f>
        <v>1020</v>
      </c>
      <c r="K10" s="16">
        <f>'[2]2013 summary data (2)'!AA11</f>
        <v>0.12311406155703078</v>
      </c>
    </row>
    <row r="11" spans="1:11" x14ac:dyDescent="0.25">
      <c r="A11" t="s">
        <v>22</v>
      </c>
      <c r="B11" t="s">
        <v>60</v>
      </c>
      <c r="C11">
        <f>'[2]2013 summary data (2)'!S12</f>
        <v>60</v>
      </c>
      <c r="D11">
        <f>'[2]2013 summary data (2)'!T12</f>
        <v>6</v>
      </c>
      <c r="E11" s="16">
        <f>'[2]2013 summary data (2)'!U12</f>
        <v>9.0909090909090912E-2</v>
      </c>
      <c r="F11">
        <f>'[2]2013 summary data (2)'!V12</f>
        <v>42</v>
      </c>
      <c r="G11" s="16">
        <f>'[2]2013 summary data (2)'!W12</f>
        <v>0.63636363636363635</v>
      </c>
      <c r="H11">
        <f>'[2]2013 summary data (2)'!X12</f>
        <v>66</v>
      </c>
      <c r="I11">
        <f>'[2]2013 summary data (2)'!Y12</f>
        <v>18089</v>
      </c>
      <c r="J11">
        <f>'[2]2013 summary data (2)'!Z12</f>
        <v>479</v>
      </c>
      <c r="K11" s="16">
        <f>'[2]2013 summary data (2)'!AA12</f>
        <v>2.5797070228349848E-2</v>
      </c>
    </row>
    <row r="12" spans="1:11" x14ac:dyDescent="0.25">
      <c r="A12" t="s">
        <v>27</v>
      </c>
      <c r="B12" t="s">
        <v>60</v>
      </c>
      <c r="C12">
        <f>'[2]2013 summary data (2)'!S13</f>
        <v>41</v>
      </c>
      <c r="D12">
        <f>'[2]2013 summary data (2)'!T13</f>
        <v>5</v>
      </c>
      <c r="E12" s="16">
        <f>'[2]2013 summary data (2)'!U13</f>
        <v>0.10869565217391304</v>
      </c>
      <c r="F12">
        <f>'[2]2013 summary data (2)'!V13</f>
        <v>30</v>
      </c>
      <c r="G12" s="16">
        <f>'[2]2013 summary data (2)'!W13</f>
        <v>0.65217391304347827</v>
      </c>
      <c r="H12">
        <f>'[2]2013 summary data (2)'!X13</f>
        <v>46</v>
      </c>
      <c r="I12">
        <f>'[2]2013 summary data (2)'!Y13</f>
        <v>3683</v>
      </c>
      <c r="J12">
        <f>'[2]2013 summary data (2)'!Z13</f>
        <v>533</v>
      </c>
      <c r="K12" s="16">
        <f>'[2]2013 summary data (2)'!AA13</f>
        <v>0.12642314990512335</v>
      </c>
    </row>
    <row r="13" spans="1:11" x14ac:dyDescent="0.25">
      <c r="A13" t="s">
        <v>29</v>
      </c>
      <c r="B13" t="s">
        <v>60</v>
      </c>
      <c r="C13">
        <f>'[2]2013 summary data (2)'!S14</f>
        <v>75</v>
      </c>
      <c r="D13">
        <f>'[2]2013 summary data (2)'!T14</f>
        <v>13</v>
      </c>
      <c r="E13" s="16">
        <f>'[2]2013 summary data (2)'!U14</f>
        <v>0.14772727272727273</v>
      </c>
      <c r="F13">
        <f>'[2]2013 summary data (2)'!V14</f>
        <v>39</v>
      </c>
      <c r="G13" s="16">
        <f>'[2]2013 summary data (2)'!W14</f>
        <v>0.44318181818181818</v>
      </c>
      <c r="H13">
        <f>'[2]2013 summary data (2)'!X14</f>
        <v>88</v>
      </c>
      <c r="I13">
        <f>'[2]2013 summary data (2)'!Y14</f>
        <v>11488</v>
      </c>
      <c r="J13">
        <f>'[2]2013 summary data (2)'!Z14</f>
        <v>1404</v>
      </c>
      <c r="K13" s="16">
        <f>'[2]2013 summary data (2)'!AA14</f>
        <v>0.1089047471300031</v>
      </c>
    </row>
    <row r="14" spans="1:11" x14ac:dyDescent="0.25">
      <c r="A14" t="s">
        <v>31</v>
      </c>
      <c r="B14" t="s">
        <v>60</v>
      </c>
      <c r="C14">
        <f>'[2]2013 summary data (2)'!S15</f>
        <v>53</v>
      </c>
      <c r="D14">
        <f>'[2]2013 summary data (2)'!T15</f>
        <v>10</v>
      </c>
      <c r="E14" s="16">
        <f>'[2]2013 summary data (2)'!U15</f>
        <v>0.15873015873015872</v>
      </c>
      <c r="F14">
        <f>'[2]2013 summary data (2)'!V15</f>
        <v>39</v>
      </c>
      <c r="G14" s="16">
        <f>'[2]2013 summary data (2)'!W15</f>
        <v>0.61904761904761907</v>
      </c>
      <c r="H14">
        <f>'[2]2013 summary data (2)'!X15</f>
        <v>63</v>
      </c>
      <c r="I14">
        <f>'[2]2013 summary data (2)'!Y15</f>
        <v>4082</v>
      </c>
      <c r="J14">
        <f>'[2]2013 summary data (2)'!Z15</f>
        <v>270</v>
      </c>
      <c r="K14" s="16">
        <f>'[2]2013 summary data (2)'!AA15</f>
        <v>6.204044117647059E-2</v>
      </c>
    </row>
    <row r="15" spans="1:11" x14ac:dyDescent="0.25">
      <c r="A15" t="s">
        <v>33</v>
      </c>
      <c r="B15" t="s">
        <v>60</v>
      </c>
      <c r="C15">
        <f>'[2]2013 summary data (2)'!S16</f>
        <v>28</v>
      </c>
      <c r="D15">
        <f>'[2]2013 summary data (2)'!T16</f>
        <v>2</v>
      </c>
      <c r="E15" s="16">
        <f>'[2]2013 summary data (2)'!U16</f>
        <v>6.6666666666666666E-2</v>
      </c>
      <c r="F15">
        <f>'[2]2013 summary data (2)'!V16</f>
        <v>20</v>
      </c>
      <c r="G15" s="16">
        <f>'[2]2013 summary data (2)'!W16</f>
        <v>0.66666666666666663</v>
      </c>
      <c r="H15">
        <f>'[2]2013 summary data (2)'!X16</f>
        <v>30</v>
      </c>
      <c r="I15">
        <f>'[2]2013 summary data (2)'!Y16</f>
        <v>4667</v>
      </c>
      <c r="J15">
        <f>'[2]2013 summary data (2)'!Z16</f>
        <v>78</v>
      </c>
      <c r="K15" s="16">
        <f>'[2]2013 summary data (2)'!AA16</f>
        <v>1.643835616438356E-2</v>
      </c>
    </row>
    <row r="16" spans="1:11" x14ac:dyDescent="0.25">
      <c r="A16" t="s">
        <v>35</v>
      </c>
      <c r="B16" t="s">
        <v>60</v>
      </c>
      <c r="C16">
        <f>'[2]2013 summary data (2)'!S17</f>
        <v>53</v>
      </c>
      <c r="D16">
        <f>'[2]2013 summary data (2)'!T17</f>
        <v>2</v>
      </c>
      <c r="E16" s="16">
        <f>'[2]2013 summary data (2)'!U17</f>
        <v>3.6363636363636362E-2</v>
      </c>
      <c r="F16">
        <f>'[2]2013 summary data (2)'!V17</f>
        <v>35</v>
      </c>
      <c r="G16" s="16">
        <f>'[2]2013 summary data (2)'!W17</f>
        <v>0.63636363636363635</v>
      </c>
      <c r="H16">
        <f>'[2]2013 summary data (2)'!X17</f>
        <v>55</v>
      </c>
      <c r="I16">
        <f>'[2]2013 summary data (2)'!Y17</f>
        <v>4527</v>
      </c>
      <c r="J16">
        <f>'[2]2013 summary data (2)'!Z17</f>
        <v>287</v>
      </c>
      <c r="K16" s="16">
        <f>'[2]2013 summary data (2)'!AA17</f>
        <v>5.9617781470710431E-2</v>
      </c>
    </row>
    <row r="17" spans="1:11" x14ac:dyDescent="0.25">
      <c r="A17" t="s">
        <v>37</v>
      </c>
      <c r="B17" t="s">
        <v>60</v>
      </c>
      <c r="C17">
        <f>'[2]2013 summary data (2)'!S18</f>
        <v>25</v>
      </c>
      <c r="D17">
        <f>'[2]2013 summary data (2)'!T18</f>
        <v>2</v>
      </c>
      <c r="E17" s="16">
        <f>'[2]2013 summary data (2)'!U18</f>
        <v>7.407407407407407E-2</v>
      </c>
      <c r="F17">
        <f>'[2]2013 summary data (2)'!V18</f>
        <v>18</v>
      </c>
      <c r="G17" s="16">
        <f>'[2]2013 summary data (2)'!W18</f>
        <v>0.66666666666666663</v>
      </c>
      <c r="H17">
        <f>'[2]2013 summary data (2)'!X18</f>
        <v>27</v>
      </c>
      <c r="I17">
        <f>'[2]2013 summary data (2)'!Y18</f>
        <v>6180</v>
      </c>
      <c r="J17">
        <f>'[2]2013 summary data (2)'!Z18</f>
        <v>198</v>
      </c>
      <c r="K17" s="16">
        <f>'[2]2013 summary data (2)'!AA18</f>
        <v>3.1044214487300093E-2</v>
      </c>
    </row>
    <row r="18" spans="1:11" x14ac:dyDescent="0.25">
      <c r="A18" t="s">
        <v>39</v>
      </c>
      <c r="B18" t="s">
        <v>60</v>
      </c>
      <c r="C18">
        <f>'[2]2013 summary data (2)'!S19</f>
        <v>46</v>
      </c>
      <c r="D18">
        <f>'[2]2013 summary data (2)'!T19</f>
        <v>3</v>
      </c>
      <c r="E18" s="16">
        <f>'[2]2013 summary data (2)'!U19</f>
        <v>6.1224489795918366E-2</v>
      </c>
      <c r="F18">
        <f>'[2]2013 summary data (2)'!V19</f>
        <v>29</v>
      </c>
      <c r="G18" s="16">
        <f>'[2]2013 summary data (2)'!W19</f>
        <v>0.59183673469387754</v>
      </c>
      <c r="H18">
        <f>'[2]2013 summary data (2)'!X19</f>
        <v>49</v>
      </c>
      <c r="I18">
        <f>'[2]2013 summary data (2)'!Y19</f>
        <v>4130</v>
      </c>
      <c r="J18">
        <f>'[2]2013 summary data (2)'!Z19</f>
        <v>226</v>
      </c>
      <c r="K18" s="16">
        <f>'[2]2013 summary data (2)'!AA19</f>
        <v>5.1882460973370063E-2</v>
      </c>
    </row>
    <row r="19" spans="1:11" x14ac:dyDescent="0.25">
      <c r="A19" t="s">
        <v>41</v>
      </c>
      <c r="B19" t="s">
        <v>60</v>
      </c>
      <c r="C19">
        <f>'[2]2013 summary data (2)'!S20</f>
        <v>90</v>
      </c>
      <c r="D19">
        <f>'[2]2013 summary data (2)'!T20</f>
        <v>3</v>
      </c>
      <c r="E19" s="16">
        <f>'[2]2013 summary data (2)'!U20</f>
        <v>3.2258064516129031E-2</v>
      </c>
      <c r="F19">
        <f>'[2]2013 summary data (2)'!V20</f>
        <v>53</v>
      </c>
      <c r="G19" s="16">
        <f>'[2]2013 summary data (2)'!W20</f>
        <v>0.56989247311827962</v>
      </c>
      <c r="H19">
        <f>'[2]2013 summary data (2)'!X20</f>
        <v>93</v>
      </c>
      <c r="I19">
        <f>'[2]2013 summary data (2)'!Y20</f>
        <v>9999</v>
      </c>
      <c r="J19">
        <f>'[2]2013 summary data (2)'!Z20</f>
        <v>422</v>
      </c>
      <c r="K19" s="16">
        <f>'[2]2013 summary data (2)'!AA20</f>
        <v>4.0495154015929374E-2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O15" sqref="O15"/>
    </sheetView>
  </sheetViews>
  <sheetFormatPr defaultRowHeight="15" x14ac:dyDescent="0.25"/>
  <sheetData>
    <row r="1" spans="1:11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</row>
    <row r="2" spans="1:11" x14ac:dyDescent="0.25">
      <c r="A2" t="s">
        <v>5</v>
      </c>
      <c r="B2" t="s">
        <v>60</v>
      </c>
      <c r="C2">
        <f>'[2]2014 summary data'!AA3</f>
        <v>425</v>
      </c>
      <c r="D2">
        <f>'[2]2014 summary data'!AB3</f>
        <v>114</v>
      </c>
      <c r="E2" s="16">
        <f>'[2]2014 summary data'!AC3</f>
        <v>0.21150278293135436</v>
      </c>
      <c r="F2">
        <f>'[2]2014 summary data'!AD3</f>
        <v>391</v>
      </c>
      <c r="G2" s="16">
        <f>'[2]2014 summary data'!AE3</f>
        <v>0.72541743970315398</v>
      </c>
      <c r="H2" s="10">
        <f>'[2]2014 summary data'!AP3</f>
        <v>539</v>
      </c>
      <c r="I2" s="10">
        <f>'[2]2014 summary data'!AQ3</f>
        <v>278176</v>
      </c>
      <c r="J2" s="10">
        <f>'[2]2014 summary data'!AR3</f>
        <v>27564</v>
      </c>
      <c r="K2" s="16">
        <f>'[2]2014 summary data'!AS3</f>
        <v>9.0155033688755146E-2</v>
      </c>
    </row>
    <row r="3" spans="1:11" x14ac:dyDescent="0.25">
      <c r="A3" t="s">
        <v>6</v>
      </c>
      <c r="B3" t="s">
        <v>60</v>
      </c>
      <c r="C3">
        <f>'[2]2014 summary data'!AA4</f>
        <v>91</v>
      </c>
      <c r="D3">
        <f>'[2]2014 summary data'!AB4</f>
        <v>7</v>
      </c>
      <c r="E3" s="16">
        <f>'[2]2014 summary data'!AC4</f>
        <v>7.1428571428571425E-2</v>
      </c>
      <c r="F3">
        <f>'[2]2014 summary data'!AD4</f>
        <v>64</v>
      </c>
      <c r="G3" s="16">
        <f>'[2]2014 summary data'!AE4</f>
        <v>0.65306122448979587</v>
      </c>
      <c r="H3" s="10">
        <f>'[2]2014 summary data'!AP4</f>
        <v>98</v>
      </c>
      <c r="I3" s="10">
        <f>'[2]2014 summary data'!AQ4</f>
        <v>10970</v>
      </c>
      <c r="J3" s="10">
        <f>'[2]2014 summary data'!AR4</f>
        <v>735</v>
      </c>
      <c r="K3" s="16">
        <f>'[2]2014 summary data'!AS4</f>
        <v>6.2793677915420759E-2</v>
      </c>
    </row>
    <row r="4" spans="1:11" x14ac:dyDescent="0.25">
      <c r="A4" t="s">
        <v>8</v>
      </c>
      <c r="B4" t="s">
        <v>60</v>
      </c>
      <c r="C4">
        <f>'[2]2014 summary data'!AA5</f>
        <v>83</v>
      </c>
      <c r="D4">
        <f>'[2]2014 summary data'!AB5</f>
        <v>12</v>
      </c>
      <c r="E4" s="16">
        <f>'[2]2014 summary data'!AC5</f>
        <v>0.12631578947368421</v>
      </c>
      <c r="F4">
        <f>'[2]2014 summary data'!AD5</f>
        <v>57</v>
      </c>
      <c r="G4" s="16">
        <f>'[2]2014 summary data'!AE5</f>
        <v>0.6</v>
      </c>
      <c r="H4" s="10">
        <f>'[2]2014 summary data'!AP5</f>
        <v>95</v>
      </c>
      <c r="I4" s="10">
        <f>'[2]2014 summary data'!AQ5</f>
        <v>14002</v>
      </c>
      <c r="J4" s="10">
        <f>'[2]2014 summary data'!AR5</f>
        <v>1489</v>
      </c>
      <c r="K4" s="16">
        <f>'[2]2014 summary data'!AS5</f>
        <v>9.6120327932347815E-2</v>
      </c>
    </row>
    <row r="5" spans="1:11" x14ac:dyDescent="0.25">
      <c r="A5" t="s">
        <v>10</v>
      </c>
      <c r="B5" t="s">
        <v>60</v>
      </c>
      <c r="C5">
        <f>'[2]2014 summary data'!AA6</f>
        <v>67</v>
      </c>
      <c r="D5">
        <f>'[2]2014 summary data'!AB6</f>
        <v>5</v>
      </c>
      <c r="E5" s="16">
        <f>'[2]2014 summary data'!AC6</f>
        <v>6.9444444444444448E-2</v>
      </c>
      <c r="F5">
        <f>'[2]2014 summary data'!AD6</f>
        <v>42</v>
      </c>
      <c r="G5" s="16">
        <f>'[2]2014 summary data'!AE6</f>
        <v>0.58333333333333337</v>
      </c>
      <c r="H5" s="10">
        <f>'[2]2014 summary data'!AP6</f>
        <v>72</v>
      </c>
      <c r="I5" s="10">
        <f>'[2]2014 summary data'!AQ6</f>
        <v>12087</v>
      </c>
      <c r="J5" s="10">
        <f>'[2]2014 summary data'!AR6</f>
        <v>649</v>
      </c>
      <c r="K5" s="16">
        <f>'[2]2014 summary data'!AS6</f>
        <v>5.0957914572864318E-2</v>
      </c>
    </row>
    <row r="6" spans="1:11" x14ac:dyDescent="0.25">
      <c r="A6" t="s">
        <v>12</v>
      </c>
      <c r="B6" t="s">
        <v>60</v>
      </c>
      <c r="C6">
        <f>'[2]2014 summary data'!AA7</f>
        <v>47</v>
      </c>
      <c r="D6">
        <f>'[2]2014 summary data'!AB7</f>
        <v>1</v>
      </c>
      <c r="E6" s="16">
        <f>'[2]2014 summary data'!AC7</f>
        <v>2.0833333333333332E-2</v>
      </c>
      <c r="F6">
        <f>'[2]2014 summary data'!AD7</f>
        <v>31</v>
      </c>
      <c r="G6" s="16">
        <f>'[2]2014 summary data'!AE7</f>
        <v>0.64583333333333337</v>
      </c>
      <c r="H6" s="10">
        <f>'[2]2014 summary data'!AP7</f>
        <v>48</v>
      </c>
      <c r="I6" s="10">
        <f>'[2]2014 summary data'!AQ7</f>
        <v>8590</v>
      </c>
      <c r="J6" s="10">
        <f>'[2]2014 summary data'!AR7</f>
        <v>564</v>
      </c>
      <c r="K6" s="16">
        <f>'[2]2014 summary data'!AS7</f>
        <v>6.1612409875464277E-2</v>
      </c>
    </row>
    <row r="7" spans="1:11" x14ac:dyDescent="0.25">
      <c r="A7" t="s">
        <v>14</v>
      </c>
      <c r="B7" t="s">
        <v>60</v>
      </c>
      <c r="C7">
        <f>'[2]2014 summary data'!AA8</f>
        <v>100</v>
      </c>
      <c r="D7">
        <f>'[2]2014 summary data'!AB8</f>
        <v>6</v>
      </c>
      <c r="E7" s="16">
        <f>'[2]2014 summary data'!AC8</f>
        <v>5.6603773584905662E-2</v>
      </c>
      <c r="F7">
        <f>'[2]2014 summary data'!AD8</f>
        <v>64</v>
      </c>
      <c r="G7" s="16">
        <f>'[2]2014 summary data'!AE8</f>
        <v>0.60377358490566035</v>
      </c>
      <c r="H7" s="10">
        <f>'[2]2014 summary data'!AP8</f>
        <v>106</v>
      </c>
      <c r="I7" s="10">
        <f>'[2]2014 summary data'!AQ8</f>
        <v>14399</v>
      </c>
      <c r="J7" s="10">
        <f>'[2]2014 summary data'!AR8</f>
        <v>812</v>
      </c>
      <c r="K7" s="16">
        <f>'[2]2014 summary data'!AS8</f>
        <v>5.3382420616658995E-2</v>
      </c>
    </row>
    <row r="8" spans="1:11" x14ac:dyDescent="0.25">
      <c r="A8" t="s">
        <v>16</v>
      </c>
      <c r="B8" t="s">
        <v>60</v>
      </c>
      <c r="C8">
        <f>'[2]2014 summary data'!AA9</f>
        <v>98</v>
      </c>
      <c r="D8">
        <f>'[2]2014 summary data'!AB9</f>
        <v>16</v>
      </c>
      <c r="E8" s="16">
        <f>'[2]2014 summary data'!AC9</f>
        <v>0.14035087719298245</v>
      </c>
      <c r="F8">
        <f>'[2]2014 summary data'!AD9</f>
        <v>55</v>
      </c>
      <c r="G8" s="16">
        <f>'[2]2014 summary data'!AE9</f>
        <v>0.48245614035087719</v>
      </c>
      <c r="H8" s="10">
        <f>'[2]2014 summary data'!AP9</f>
        <v>114</v>
      </c>
      <c r="I8" s="10">
        <f>'[2]2014 summary data'!AQ9</f>
        <v>13950</v>
      </c>
      <c r="J8" s="10">
        <f>'[2]2014 summary data'!AR9</f>
        <v>2870</v>
      </c>
      <c r="K8" s="16">
        <f>'[2]2014 summary data'!AS9</f>
        <v>0.17063020214030916</v>
      </c>
    </row>
    <row r="9" spans="1:11" x14ac:dyDescent="0.25">
      <c r="A9" t="s">
        <v>18</v>
      </c>
      <c r="B9" t="s">
        <v>60</v>
      </c>
      <c r="C9">
        <f>'[2]2014 summary data'!AA10</f>
        <v>59</v>
      </c>
      <c r="D9">
        <f>'[2]2014 summary data'!AB10</f>
        <v>3</v>
      </c>
      <c r="E9" s="16">
        <f>'[2]2014 summary data'!AC10</f>
        <v>4.8387096774193547E-2</v>
      </c>
      <c r="F9">
        <f>'[2]2014 summary data'!AD10</f>
        <v>37</v>
      </c>
      <c r="G9" s="16">
        <f>'[2]2014 summary data'!AE10</f>
        <v>0.59677419354838712</v>
      </c>
      <c r="H9" s="10">
        <f>'[2]2014 summary data'!AP10</f>
        <v>62</v>
      </c>
      <c r="I9" s="10">
        <f>'[2]2014 summary data'!AQ10</f>
        <v>14139</v>
      </c>
      <c r="J9" s="10">
        <f>'[2]2014 summary data'!AR10</f>
        <v>405</v>
      </c>
      <c r="K9" s="16">
        <f>'[2]2014 summary data'!AS10</f>
        <v>2.7846534653465347E-2</v>
      </c>
    </row>
    <row r="10" spans="1:11" x14ac:dyDescent="0.25">
      <c r="A10" t="s">
        <v>20</v>
      </c>
      <c r="B10" t="s">
        <v>60</v>
      </c>
      <c r="C10">
        <f>'[2]2014 summary data'!AA11</f>
        <v>54</v>
      </c>
      <c r="D10">
        <f>'[2]2014 summary data'!AB11</f>
        <v>5</v>
      </c>
      <c r="E10" s="16">
        <f>'[2]2014 summary data'!AC11</f>
        <v>8.4745762711864403E-2</v>
      </c>
      <c r="F10">
        <f>'[2]2014 summary data'!AD11</f>
        <v>38</v>
      </c>
      <c r="G10" s="16">
        <f>'[2]2014 summary data'!AE11</f>
        <v>0.64406779661016944</v>
      </c>
      <c r="H10" s="10">
        <f>'[2]2014 summary data'!AP11</f>
        <v>59</v>
      </c>
      <c r="I10" s="10">
        <f>'[2]2014 summary data'!AQ11</f>
        <v>8403</v>
      </c>
      <c r="J10" s="10">
        <f>'[2]2014 summary data'!AR11</f>
        <v>1221</v>
      </c>
      <c r="K10" s="16">
        <f>'[2]2014 summary data'!AS11</f>
        <v>0.12687032418952618</v>
      </c>
    </row>
    <row r="11" spans="1:11" x14ac:dyDescent="0.25">
      <c r="A11" t="s">
        <v>22</v>
      </c>
      <c r="B11" t="s">
        <v>60</v>
      </c>
      <c r="C11">
        <f>'[2]2014 summary data'!AA12</f>
        <v>62</v>
      </c>
      <c r="D11">
        <f>'[2]2014 summary data'!AB12</f>
        <v>5</v>
      </c>
      <c r="E11" s="16">
        <f>'[2]2014 summary data'!AC12</f>
        <v>7.4626865671641784E-2</v>
      </c>
      <c r="F11">
        <f>'[2]2014 summary data'!AD12</f>
        <v>45</v>
      </c>
      <c r="G11" s="16">
        <f>'[2]2014 summary data'!AE12</f>
        <v>0.67164179104477617</v>
      </c>
      <c r="H11" s="10">
        <f>'[2]2014 summary data'!AP12</f>
        <v>67</v>
      </c>
      <c r="I11" s="10">
        <f>'[2]2014 summary data'!AQ12</f>
        <v>17890</v>
      </c>
      <c r="J11" s="10">
        <f>'[2]2014 summary data'!AR12</f>
        <v>262</v>
      </c>
      <c r="K11" s="16">
        <f>'[2]2014 summary data'!AS12</f>
        <v>1.4433671220802115E-2</v>
      </c>
    </row>
    <row r="12" spans="1:11" x14ac:dyDescent="0.25">
      <c r="A12" t="s">
        <v>27</v>
      </c>
      <c r="B12" t="s">
        <v>60</v>
      </c>
      <c r="C12">
        <f>'[2]2014 summary data'!AA13</f>
        <v>39</v>
      </c>
      <c r="D12">
        <f>'[2]2014 summary data'!AB13</f>
        <v>6</v>
      </c>
      <c r="E12" s="16">
        <f>'[2]2014 summary data'!AC13</f>
        <v>0.13333333333333333</v>
      </c>
      <c r="F12">
        <f>'[2]2014 summary data'!AD13</f>
        <v>30</v>
      </c>
      <c r="G12" s="16">
        <f>'[2]2014 summary data'!AE13</f>
        <v>0.66666666666666663</v>
      </c>
      <c r="H12" s="10">
        <f>'[2]2014 summary data'!AP13</f>
        <v>45</v>
      </c>
      <c r="I12" s="10">
        <f>'[2]2014 summary data'!AQ13</f>
        <v>4056</v>
      </c>
      <c r="J12" s="10">
        <f>'[2]2014 summary data'!AR13</f>
        <v>362</v>
      </c>
      <c r="K12" s="16">
        <f>'[2]2014 summary data'!AS13</f>
        <v>8.1937528293345399E-2</v>
      </c>
    </row>
    <row r="13" spans="1:11" x14ac:dyDescent="0.25">
      <c r="A13" t="s">
        <v>29</v>
      </c>
      <c r="B13" t="s">
        <v>60</v>
      </c>
      <c r="C13">
        <f>'[2]2014 summary data'!AA14</f>
        <v>75</v>
      </c>
      <c r="D13">
        <f>'[2]2014 summary data'!AB14</f>
        <v>10</v>
      </c>
      <c r="E13" s="16">
        <f>'[2]2014 summary data'!AC14</f>
        <v>0.11764705882352941</v>
      </c>
      <c r="F13">
        <f>'[2]2014 summary data'!AD14</f>
        <v>40</v>
      </c>
      <c r="G13" s="16">
        <f>'[2]2014 summary data'!AE14</f>
        <v>0.47058823529411764</v>
      </c>
      <c r="H13" s="10">
        <f>'[2]2014 summary data'!AP14</f>
        <v>85</v>
      </c>
      <c r="I13" s="10">
        <f>'[2]2014 summary data'!AQ14</f>
        <v>11846</v>
      </c>
      <c r="J13" s="10">
        <f>'[2]2014 summary data'!AR14</f>
        <v>1303</v>
      </c>
      <c r="K13" s="16">
        <f>'[2]2014 summary data'!AS14</f>
        <v>9.9094988212031332E-2</v>
      </c>
    </row>
    <row r="14" spans="1:11" x14ac:dyDescent="0.25">
      <c r="A14" t="s">
        <v>31</v>
      </c>
      <c r="B14" t="s">
        <v>60</v>
      </c>
      <c r="C14">
        <f>'[2]2014 summary data'!AA15</f>
        <v>48</v>
      </c>
      <c r="D14">
        <f>'[2]2014 summary data'!AB15</f>
        <v>12</v>
      </c>
      <c r="E14" s="16">
        <f>'[2]2014 summary data'!AC15</f>
        <v>0.2</v>
      </c>
      <c r="F14">
        <f>'[2]2014 summary data'!AD15</f>
        <v>36</v>
      </c>
      <c r="G14" s="16">
        <f>'[2]2014 summary data'!AE15</f>
        <v>0.6</v>
      </c>
      <c r="H14" s="10">
        <f>'[2]2014 summary data'!AP15</f>
        <v>60</v>
      </c>
      <c r="I14" s="10">
        <f>'[2]2014 summary data'!AQ15</f>
        <v>4081</v>
      </c>
      <c r="J14" s="10">
        <f>'[2]2014 summary data'!AR15</f>
        <v>330</v>
      </c>
      <c r="K14" s="16">
        <f>'[2]2014 summary data'!AS15</f>
        <v>7.4812967581047385E-2</v>
      </c>
    </row>
    <row r="15" spans="1:11" x14ac:dyDescent="0.25">
      <c r="A15" t="s">
        <v>33</v>
      </c>
      <c r="B15" t="s">
        <v>60</v>
      </c>
      <c r="C15">
        <f>'[2]2014 summary data'!AA16</f>
        <v>27</v>
      </c>
      <c r="D15">
        <f>'[2]2014 summary data'!AB16</f>
        <v>3</v>
      </c>
      <c r="E15" s="16">
        <f>'[2]2014 summary data'!AC16</f>
        <v>0.1</v>
      </c>
      <c r="F15">
        <f>'[2]2014 summary data'!AD16</f>
        <v>20</v>
      </c>
      <c r="G15" s="16">
        <f>'[2]2014 summary data'!AE16</f>
        <v>0.66666666666666663</v>
      </c>
      <c r="H15" s="10">
        <f>'[2]2014 summary data'!AP16</f>
        <v>30</v>
      </c>
      <c r="I15" s="10">
        <f>'[2]2014 summary data'!AQ16</f>
        <v>4573</v>
      </c>
      <c r="J15" s="10">
        <f>'[2]2014 summary data'!AR16</f>
        <v>211</v>
      </c>
      <c r="K15" s="16">
        <f>'[2]2014 summary data'!AS16</f>
        <v>4.410535117056856E-2</v>
      </c>
    </row>
    <row r="16" spans="1:11" x14ac:dyDescent="0.25">
      <c r="A16" t="s">
        <v>35</v>
      </c>
      <c r="B16" t="s">
        <v>60</v>
      </c>
      <c r="C16">
        <f>'[2]2014 summary data'!AA17</f>
        <v>55</v>
      </c>
      <c r="D16">
        <f>'[2]2014 summary data'!AB17</f>
        <v>1</v>
      </c>
      <c r="E16" s="16">
        <f>'[2]2014 summary data'!AC17</f>
        <v>1.7857142857142856E-2</v>
      </c>
      <c r="F16">
        <f>'[2]2014 summary data'!AD17</f>
        <v>35</v>
      </c>
      <c r="G16" s="16">
        <f>'[2]2014 summary data'!AE17</f>
        <v>0.625</v>
      </c>
      <c r="H16" s="10">
        <f>'[2]2014 summary data'!AP17</f>
        <v>56</v>
      </c>
      <c r="I16" s="10">
        <f>'[2]2014 summary data'!AQ17</f>
        <v>4828</v>
      </c>
      <c r="J16" s="10">
        <f>'[2]2014 summary data'!AR17</f>
        <v>72</v>
      </c>
      <c r="K16" s="16">
        <f>'[2]2014 summary data'!AS17</f>
        <v>1.4693877551020407E-2</v>
      </c>
    </row>
    <row r="17" spans="1:11" x14ac:dyDescent="0.25">
      <c r="A17" t="s">
        <v>37</v>
      </c>
      <c r="B17" t="s">
        <v>60</v>
      </c>
      <c r="C17">
        <f>'[2]2014 summary data'!AA18</f>
        <v>27</v>
      </c>
      <c r="D17">
        <f>'[2]2014 summary data'!AB18</f>
        <v>1</v>
      </c>
      <c r="E17" s="16">
        <f>'[2]2014 summary data'!AC18</f>
        <v>3.5714285714285712E-2</v>
      </c>
      <c r="F17">
        <f>'[2]2014 summary data'!AD18</f>
        <v>18</v>
      </c>
      <c r="G17" s="16">
        <f>'[2]2014 summary data'!AE18</f>
        <v>0.6428571428571429</v>
      </c>
      <c r="H17" s="10">
        <f>'[2]2014 summary data'!AP18</f>
        <v>28</v>
      </c>
      <c r="I17" s="10">
        <f>'[2]2014 summary data'!AQ18</f>
        <v>6256</v>
      </c>
      <c r="J17" s="10">
        <f>'[2]2014 summary data'!AR18</f>
        <v>126</v>
      </c>
      <c r="K17" s="16">
        <f>'[2]2014 summary data'!AS18</f>
        <v>1.9743027264180507E-2</v>
      </c>
    </row>
    <row r="18" spans="1:11" x14ac:dyDescent="0.25">
      <c r="A18" t="s">
        <v>39</v>
      </c>
      <c r="B18" t="s">
        <v>60</v>
      </c>
      <c r="C18">
        <f>'[2]2014 summary data'!AA19</f>
        <v>47</v>
      </c>
      <c r="D18">
        <f>'[2]2014 summary data'!AB19</f>
        <v>2</v>
      </c>
      <c r="E18" s="16">
        <f>'[2]2014 summary data'!AC19</f>
        <v>4.0816326530612242E-2</v>
      </c>
      <c r="F18">
        <f>'[2]2014 summary data'!AD19</f>
        <v>29</v>
      </c>
      <c r="G18" s="16">
        <f>'[2]2014 summary data'!AE19</f>
        <v>0.59183673469387754</v>
      </c>
      <c r="H18" s="10">
        <f>'[2]2014 summary data'!AP19</f>
        <v>49</v>
      </c>
      <c r="I18" s="10">
        <f>'[2]2014 summary data'!AQ19</f>
        <v>4256</v>
      </c>
      <c r="J18" s="10">
        <f>'[2]2014 summary data'!AR19</f>
        <v>135</v>
      </c>
      <c r="K18" s="16">
        <f>'[2]2014 summary data'!AS19</f>
        <v>3.0744705078569801E-2</v>
      </c>
    </row>
    <row r="19" spans="1:11" x14ac:dyDescent="0.25">
      <c r="A19" t="s">
        <v>41</v>
      </c>
      <c r="B19" t="s">
        <v>60</v>
      </c>
      <c r="C19">
        <f>'[2]2014 summary data'!AA20</f>
        <v>87</v>
      </c>
      <c r="D19">
        <f>'[2]2014 summary data'!AB20</f>
        <v>7</v>
      </c>
      <c r="E19" s="16">
        <f>'[2]2014 summary data'!AC20</f>
        <v>7.4468085106382975E-2</v>
      </c>
      <c r="F19">
        <f>'[2]2014 summary data'!AD20</f>
        <v>53</v>
      </c>
      <c r="G19" s="16">
        <f>'[2]2014 summary data'!AE20</f>
        <v>0.56382978723404253</v>
      </c>
      <c r="H19" s="10">
        <f>'[2]2014 summary data'!AP20</f>
        <v>94</v>
      </c>
      <c r="I19" s="10">
        <f>'[2]2014 summary data'!AQ20</f>
        <v>10558</v>
      </c>
      <c r="J19" s="10">
        <f>'[2]2014 summary data'!AR20</f>
        <v>685</v>
      </c>
      <c r="K19" s="16">
        <f>'[2]2014 summary data'!AS20</f>
        <v>6.0926798897091523E-2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G40" sqref="G40"/>
    </sheetView>
  </sheetViews>
  <sheetFormatPr defaultRowHeight="15" x14ac:dyDescent="0.25"/>
  <cols>
    <col min="1" max="1" width="31.85546875" bestFit="1" customWidth="1"/>
    <col min="3" max="3" width="14.140625" bestFit="1" customWidth="1"/>
    <col min="4" max="4" width="12" bestFit="1" customWidth="1"/>
    <col min="5" max="5" width="14.140625" bestFit="1" customWidth="1"/>
    <col min="8" max="8" width="10.42578125" bestFit="1" customWidth="1"/>
    <col min="9" max="9" width="19.7109375" bestFit="1" customWidth="1"/>
    <col min="10" max="10" width="17.42578125" bestFit="1" customWidth="1"/>
    <col min="11" max="11" width="19.42578125" bestFit="1" customWidth="1"/>
  </cols>
  <sheetData>
    <row r="1" spans="1:11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</row>
    <row r="2" spans="1:11" x14ac:dyDescent="0.25">
      <c r="A2" t="s">
        <v>5</v>
      </c>
      <c r="B2" t="s">
        <v>60</v>
      </c>
      <c r="C2">
        <f>'[2]2015 summary data'!AA3</f>
        <v>426</v>
      </c>
      <c r="D2">
        <f>'[2]2015 summary data'!AB3</f>
        <v>125</v>
      </c>
      <c r="E2" s="16">
        <f>'[2]2015 summary data'!AC3</f>
        <v>0.22686025408348456</v>
      </c>
      <c r="F2">
        <f>'[2]2015 summary data'!AD3</f>
        <v>392</v>
      </c>
      <c r="G2" s="16">
        <f>'[2]2015 summary data'!AE3</f>
        <v>0.71143375680580767</v>
      </c>
      <c r="H2" s="10">
        <f>'[2]2015 summary data'!AP3</f>
        <v>551</v>
      </c>
      <c r="I2" s="10">
        <f>'[2]2015 summary data'!AQ3</f>
        <v>279796</v>
      </c>
      <c r="J2" s="10">
        <f>'[2]2015 summary data'!AR3</f>
        <v>25551</v>
      </c>
      <c r="K2" s="16">
        <f>'[2]2015 summary data'!AS3</f>
        <v>8.3678568972349487E-2</v>
      </c>
    </row>
    <row r="3" spans="1:11" x14ac:dyDescent="0.25">
      <c r="A3" t="s">
        <v>6</v>
      </c>
      <c r="B3" t="s">
        <v>60</v>
      </c>
      <c r="C3">
        <f>'[2]2015 summary data'!AA4</f>
        <v>91</v>
      </c>
      <c r="D3">
        <f>'[2]2015 summary data'!AB4</f>
        <v>5</v>
      </c>
      <c r="E3" s="16">
        <f>'[2]2015 summary data'!AC4</f>
        <v>5.2083333333333336E-2</v>
      </c>
      <c r="F3">
        <f>'[2]2015 summary data'!AD4</f>
        <v>63</v>
      </c>
      <c r="G3" s="16">
        <f>'[2]2015 summary data'!AE4</f>
        <v>0.65625</v>
      </c>
      <c r="H3" s="10">
        <f>'[2]2015 summary data'!AP4</f>
        <v>96</v>
      </c>
      <c r="I3" s="10">
        <f>'[2]2015 summary data'!AQ4</f>
        <v>10817</v>
      </c>
      <c r="J3" s="10">
        <f>'[2]2015 summary data'!AR4</f>
        <v>713</v>
      </c>
      <c r="K3" s="16">
        <f>'[2]2015 summary data'!AS4</f>
        <v>6.1838681699913273E-2</v>
      </c>
    </row>
    <row r="4" spans="1:11" x14ac:dyDescent="0.25">
      <c r="A4" t="s">
        <v>8</v>
      </c>
      <c r="B4" t="s">
        <v>60</v>
      </c>
      <c r="C4">
        <f>'[2]2015 summary data'!AA5</f>
        <v>85</v>
      </c>
      <c r="D4">
        <f>'[2]2015 summary data'!AB5</f>
        <v>12</v>
      </c>
      <c r="E4" s="16">
        <f>'[2]2015 summary data'!AC5</f>
        <v>0.12371134020618557</v>
      </c>
      <c r="F4">
        <f>'[2]2015 summary data'!AD5</f>
        <v>60</v>
      </c>
      <c r="G4" s="16">
        <f>'[2]2015 summary data'!AE5</f>
        <v>0.61855670103092786</v>
      </c>
      <c r="H4" s="10">
        <f>'[2]2015 summary data'!AP5</f>
        <v>97</v>
      </c>
      <c r="I4" s="10">
        <f>'[2]2015 summary data'!AQ5</f>
        <v>13997</v>
      </c>
      <c r="J4" s="10">
        <f>'[2]2015 summary data'!AR5</f>
        <v>1471</v>
      </c>
      <c r="K4" s="16">
        <f>'[2]2015 summary data'!AS5</f>
        <v>9.5099560382725629E-2</v>
      </c>
    </row>
    <row r="5" spans="1:11" x14ac:dyDescent="0.25">
      <c r="A5" t="s">
        <v>10</v>
      </c>
      <c r="B5" t="s">
        <v>60</v>
      </c>
      <c r="C5">
        <f>'[2]2015 summary data'!AA6</f>
        <v>72</v>
      </c>
      <c r="D5">
        <f>'[2]2015 summary data'!AB6</f>
        <v>5</v>
      </c>
      <c r="E5" s="16">
        <f>'[2]2015 summary data'!AC6</f>
        <v>6.4935064935064929E-2</v>
      </c>
      <c r="F5">
        <f>'[2]2015 summary data'!AD6</f>
        <v>47</v>
      </c>
      <c r="G5" s="16">
        <f>'[2]2015 summary data'!AE6</f>
        <v>0.61038961038961037</v>
      </c>
      <c r="H5" s="10">
        <f>'[2]2015 summary data'!AP6</f>
        <v>77</v>
      </c>
      <c r="I5" s="10">
        <f>'[2]2015 summary data'!AQ6</f>
        <v>14467</v>
      </c>
      <c r="J5" s="10">
        <f>'[2]2015 summary data'!AR6</f>
        <v>604</v>
      </c>
      <c r="K5" s="16">
        <f>'[2]2015 summary data'!AS6</f>
        <v>4.007696901333687E-2</v>
      </c>
    </row>
    <row r="6" spans="1:11" x14ac:dyDescent="0.25">
      <c r="A6" t="s">
        <v>12</v>
      </c>
      <c r="B6" t="s">
        <v>60</v>
      </c>
      <c r="C6">
        <f>'[2]2015 summary data'!AA7</f>
        <v>46</v>
      </c>
      <c r="D6">
        <f>'[2]2015 summary data'!AB7</f>
        <v>3</v>
      </c>
      <c r="E6" s="16">
        <f>'[2]2015 summary data'!AC7</f>
        <v>6.1224489795918366E-2</v>
      </c>
      <c r="F6">
        <f>'[2]2015 summary data'!AD7</f>
        <v>31</v>
      </c>
      <c r="G6" s="16">
        <f>'[2]2015 summary data'!AE7</f>
        <v>0.63265306122448983</v>
      </c>
      <c r="H6" s="10">
        <f>'[2]2015 summary data'!AP7</f>
        <v>49</v>
      </c>
      <c r="I6" s="10">
        <f>'[2]2015 summary data'!AQ7</f>
        <v>8654</v>
      </c>
      <c r="J6" s="10">
        <f>'[2]2015 summary data'!AR7</f>
        <v>500</v>
      </c>
      <c r="K6" s="16">
        <f>'[2]2015 summary data'!AS7</f>
        <v>5.4620930740659823E-2</v>
      </c>
    </row>
    <row r="7" spans="1:11" x14ac:dyDescent="0.25">
      <c r="A7" t="s">
        <v>14</v>
      </c>
      <c r="B7" t="s">
        <v>60</v>
      </c>
      <c r="C7">
        <f>'[2]2015 summary data'!AA8</f>
        <v>101</v>
      </c>
      <c r="D7">
        <f>'[2]2015 summary data'!AB8</f>
        <v>6</v>
      </c>
      <c r="E7" s="16">
        <f>'[2]2015 summary data'!AC8</f>
        <v>5.6074766355140186E-2</v>
      </c>
      <c r="F7">
        <f>'[2]2015 summary data'!AD8</f>
        <v>61</v>
      </c>
      <c r="G7" s="16">
        <f>'[2]2015 summary data'!AE8</f>
        <v>0.57009345794392519</v>
      </c>
      <c r="H7" s="10">
        <f>'[2]2015 summary data'!AP8</f>
        <v>107</v>
      </c>
      <c r="I7" s="10">
        <f>'[2]2015 summary data'!AQ8</f>
        <v>14026</v>
      </c>
      <c r="J7" s="10">
        <f>'[2]2015 summary data'!AR8</f>
        <v>995</v>
      </c>
      <c r="K7" s="16">
        <f>'[2]2015 summary data'!AS8</f>
        <v>6.6240596498235799E-2</v>
      </c>
    </row>
    <row r="8" spans="1:11" x14ac:dyDescent="0.25">
      <c r="A8" t="s">
        <v>16</v>
      </c>
      <c r="B8" t="s">
        <v>60</v>
      </c>
      <c r="C8">
        <f>'[2]2015 summary data'!AA9</f>
        <v>98</v>
      </c>
      <c r="D8">
        <f>'[2]2015 summary data'!AB9</f>
        <v>14</v>
      </c>
      <c r="E8" s="16">
        <f>'[2]2015 summary data'!AC9</f>
        <v>0.125</v>
      </c>
      <c r="F8">
        <f>'[2]2015 summary data'!AD9</f>
        <v>55</v>
      </c>
      <c r="G8" s="16">
        <f>'[2]2015 summary data'!AE9</f>
        <v>0.49107142857142855</v>
      </c>
      <c r="H8" s="10">
        <f>'[2]2015 summary data'!AP9</f>
        <v>112</v>
      </c>
      <c r="I8" s="10">
        <f>'[2]2015 summary data'!AQ9</f>
        <v>14127</v>
      </c>
      <c r="J8" s="10">
        <f>'[2]2015 summary data'!AR9</f>
        <v>2730</v>
      </c>
      <c r="K8" s="16">
        <f>'[2]2015 summary data'!AS9</f>
        <v>0.1619505250044492</v>
      </c>
    </row>
    <row r="9" spans="1:11" x14ac:dyDescent="0.25">
      <c r="A9" t="s">
        <v>18</v>
      </c>
      <c r="B9" t="s">
        <v>60</v>
      </c>
      <c r="C9">
        <f>'[2]2015 summary data'!AA10</f>
        <v>59</v>
      </c>
      <c r="D9">
        <f>'[2]2015 summary data'!AB10</f>
        <v>3</v>
      </c>
      <c r="E9" s="16">
        <f>'[2]2015 summary data'!AC10</f>
        <v>4.8387096774193547E-2</v>
      </c>
      <c r="F9">
        <f>'[2]2015 summary data'!AD10</f>
        <v>36</v>
      </c>
      <c r="G9" s="16">
        <f>'[2]2015 summary data'!AE10</f>
        <v>0.58064516129032262</v>
      </c>
      <c r="H9" s="10">
        <f>'[2]2015 summary data'!AP10</f>
        <v>62</v>
      </c>
      <c r="I9" s="10">
        <f>'[2]2015 summary data'!AQ10</f>
        <v>14280</v>
      </c>
      <c r="J9" s="10">
        <f>'[2]2015 summary data'!AR10</f>
        <v>264</v>
      </c>
      <c r="K9" s="16">
        <f>'[2]2015 summary data'!AS10</f>
        <v>1.8151815181518153E-2</v>
      </c>
    </row>
    <row r="10" spans="1:11" x14ac:dyDescent="0.25">
      <c r="A10" t="s">
        <v>20</v>
      </c>
      <c r="B10" t="s">
        <v>60</v>
      </c>
      <c r="C10">
        <f>'[2]2015 summary data'!AA11</f>
        <v>50</v>
      </c>
      <c r="D10">
        <f>'[2]2015 summary data'!AB11</f>
        <v>9</v>
      </c>
      <c r="E10" s="16">
        <f>'[2]2015 summary data'!AC11</f>
        <v>0.15254237288135594</v>
      </c>
      <c r="F10">
        <f>'[2]2015 summary data'!AD11</f>
        <v>38</v>
      </c>
      <c r="G10" s="16">
        <f>'[2]2015 summary data'!AE11</f>
        <v>0.64406779661016944</v>
      </c>
      <c r="H10" s="10">
        <f>'[2]2015 summary data'!AP11</f>
        <v>59</v>
      </c>
      <c r="I10" s="10">
        <f>'[2]2015 summary data'!AQ11</f>
        <v>6051</v>
      </c>
      <c r="J10" s="10">
        <f>'[2]2015 summary data'!AR11</f>
        <v>3744</v>
      </c>
      <c r="K10" s="16">
        <f>'[2]2015 summary data'!AS11</f>
        <v>0.38223583460949462</v>
      </c>
    </row>
    <row r="11" spans="1:11" x14ac:dyDescent="0.25">
      <c r="A11" t="s">
        <v>22</v>
      </c>
      <c r="B11" t="s">
        <v>60</v>
      </c>
      <c r="C11">
        <f>'[2]2015 summary data'!AA12</f>
        <v>68</v>
      </c>
      <c r="D11">
        <f>'[2]2015 summary data'!AB12</f>
        <v>2</v>
      </c>
      <c r="E11" s="16">
        <f>'[2]2015 summary data'!AC12</f>
        <v>2.8571428571428571E-2</v>
      </c>
      <c r="F11">
        <f>'[2]2015 summary data'!AD12</f>
        <v>45</v>
      </c>
      <c r="G11" s="16">
        <f>'[2]2015 summary data'!AE12</f>
        <v>0.6428571428571429</v>
      </c>
      <c r="H11" s="10">
        <f>'[2]2015 summary data'!AP12</f>
        <v>70</v>
      </c>
      <c r="I11" s="10">
        <f>'[2]2015 summary data'!AQ12</f>
        <v>19956</v>
      </c>
      <c r="J11" s="10">
        <f>'[2]2015 summary data'!AR12</f>
        <v>233</v>
      </c>
      <c r="K11" s="16">
        <f>'[2]2015 summary data'!AS12</f>
        <v>1.1540938134627768E-2</v>
      </c>
    </row>
    <row r="12" spans="1:11" x14ac:dyDescent="0.25">
      <c r="A12" t="s">
        <v>27</v>
      </c>
      <c r="B12" t="s">
        <v>60</v>
      </c>
      <c r="C12">
        <f>'[2]2015 summary data'!AA13</f>
        <v>38</v>
      </c>
      <c r="D12">
        <f>'[2]2015 summary data'!AB13</f>
        <v>8</v>
      </c>
      <c r="E12" s="16">
        <f>'[2]2015 summary data'!AC13</f>
        <v>0.17391304347826086</v>
      </c>
      <c r="F12">
        <f>'[2]2015 summary data'!AD13</f>
        <v>30</v>
      </c>
      <c r="G12" s="16">
        <f>'[2]2015 summary data'!AE13</f>
        <v>0.65217391304347827</v>
      </c>
      <c r="H12" s="10">
        <f>'[2]2015 summary data'!AP13</f>
        <v>46</v>
      </c>
      <c r="I12" s="10">
        <f>'[2]2015 summary data'!AQ13</f>
        <v>3847</v>
      </c>
      <c r="J12" s="10">
        <f>'[2]2015 summary data'!AR13</f>
        <v>571</v>
      </c>
      <c r="K12" s="16">
        <f>'[2]2015 summary data'!AS13</f>
        <v>0.12924400181077411</v>
      </c>
    </row>
    <row r="13" spans="1:11" x14ac:dyDescent="0.25">
      <c r="A13" t="s">
        <v>29</v>
      </c>
      <c r="B13" t="s">
        <v>60</v>
      </c>
      <c r="C13">
        <f>'[2]2015 summary data'!AA14</f>
        <v>79</v>
      </c>
      <c r="D13">
        <f>'[2]2015 summary data'!AB14</f>
        <v>18</v>
      </c>
      <c r="E13" s="16">
        <f>'[2]2015 summary data'!AC14</f>
        <v>0.18556701030927836</v>
      </c>
      <c r="F13">
        <f>'[2]2015 summary data'!AD14</f>
        <v>41</v>
      </c>
      <c r="G13" s="16">
        <f>'[2]2015 summary data'!AE14</f>
        <v>0.42268041237113402</v>
      </c>
      <c r="H13" s="10">
        <f>'[2]2015 summary data'!AP14</f>
        <v>97</v>
      </c>
      <c r="I13" s="10">
        <f>'[2]2015 summary data'!AQ14</f>
        <v>13897</v>
      </c>
      <c r="J13" s="10">
        <f>'[2]2015 summary data'!AR14</f>
        <v>2716</v>
      </c>
      <c r="K13" s="16">
        <f>'[2]2015 summary data'!AS14</f>
        <v>0.16348642629266238</v>
      </c>
    </row>
    <row r="14" spans="1:11" x14ac:dyDescent="0.25">
      <c r="A14" t="s">
        <v>31</v>
      </c>
      <c r="B14" t="s">
        <v>60</v>
      </c>
      <c r="C14">
        <f>'[2]2015 summary data'!AA15</f>
        <v>54</v>
      </c>
      <c r="D14">
        <f>'[2]2015 summary data'!AB15</f>
        <v>10</v>
      </c>
      <c r="E14" s="16">
        <f>'[2]2015 summary data'!AC15</f>
        <v>0.15625</v>
      </c>
      <c r="F14">
        <f>'[2]2015 summary data'!AD15</f>
        <v>40</v>
      </c>
      <c r="G14" s="16">
        <f>'[2]2015 summary data'!AE15</f>
        <v>0.625</v>
      </c>
      <c r="H14" s="10">
        <f>'[2]2015 summary data'!AP15</f>
        <v>64</v>
      </c>
      <c r="I14" s="10">
        <f>'[2]2015 summary data'!AQ15</f>
        <v>4548</v>
      </c>
      <c r="J14" s="10">
        <f>'[2]2015 summary data'!AR15</f>
        <v>105</v>
      </c>
      <c r="K14" s="16">
        <f>'[2]2015 summary data'!AS15</f>
        <v>2.2566086395873632E-2</v>
      </c>
    </row>
    <row r="15" spans="1:11" x14ac:dyDescent="0.25">
      <c r="A15" t="s">
        <v>33</v>
      </c>
      <c r="B15" t="s">
        <v>60</v>
      </c>
      <c r="C15">
        <f>'[2]2015 summary data'!AA16</f>
        <v>28</v>
      </c>
      <c r="D15">
        <f>'[2]2015 summary data'!AB16</f>
        <v>2</v>
      </c>
      <c r="E15" s="16">
        <f>'[2]2015 summary data'!AC16</f>
        <v>6.6666666666666666E-2</v>
      </c>
      <c r="F15">
        <f>'[2]2015 summary data'!AD16</f>
        <v>19</v>
      </c>
      <c r="G15" s="16">
        <f>'[2]2015 summary data'!AE16</f>
        <v>0.6333333333333333</v>
      </c>
      <c r="H15" s="10">
        <f>'[2]2015 summary data'!AP16</f>
        <v>30</v>
      </c>
      <c r="I15" s="10">
        <f>'[2]2015 summary data'!AQ16</f>
        <v>4752</v>
      </c>
      <c r="J15" s="10">
        <f>'[2]2015 summary data'!AR16</f>
        <v>537</v>
      </c>
      <c r="K15" s="16">
        <f>'[2]2015 summary data'!AS16</f>
        <v>0.10153148043108338</v>
      </c>
    </row>
    <row r="16" spans="1:11" x14ac:dyDescent="0.25">
      <c r="A16" t="s">
        <v>35</v>
      </c>
      <c r="B16" t="s">
        <v>60</v>
      </c>
      <c r="C16">
        <f>'[2]2015 summary data'!AA17</f>
        <v>49</v>
      </c>
      <c r="D16">
        <f>'[2]2015 summary data'!AB17</f>
        <v>5</v>
      </c>
      <c r="E16" s="16">
        <f>'[2]2015 summary data'!AC17</f>
        <v>9.2592592592592587E-2</v>
      </c>
      <c r="F16">
        <f>'[2]2015 summary data'!AD17</f>
        <v>33</v>
      </c>
      <c r="G16" s="16">
        <f>'[2]2015 summary data'!AE17</f>
        <v>0.61111111111111116</v>
      </c>
      <c r="H16" s="10">
        <f>'[2]2015 summary data'!AP17</f>
        <v>54</v>
      </c>
      <c r="I16" s="10">
        <f>'[2]2015 summary data'!AQ17</f>
        <v>4122</v>
      </c>
      <c r="J16" s="10">
        <f>'[2]2015 summary data'!AR17</f>
        <v>598</v>
      </c>
      <c r="K16" s="16">
        <f>'[2]2015 summary data'!AS17</f>
        <v>0.12669491525423729</v>
      </c>
    </row>
    <row r="17" spans="1:11" x14ac:dyDescent="0.25">
      <c r="A17" t="s">
        <v>37</v>
      </c>
      <c r="B17" t="s">
        <v>60</v>
      </c>
      <c r="C17">
        <f>'[2]2015 summary data'!AA18</f>
        <v>28</v>
      </c>
      <c r="D17">
        <f>'[2]2015 summary data'!AB18</f>
        <v>0</v>
      </c>
      <c r="E17" s="16">
        <f>'[2]2015 summary data'!AC18</f>
        <v>0</v>
      </c>
      <c r="F17">
        <f>'[2]2015 summary data'!AD18</f>
        <v>17</v>
      </c>
      <c r="G17" s="16">
        <f>'[2]2015 summary data'!AE18</f>
        <v>0.6071428571428571</v>
      </c>
      <c r="H17" s="10">
        <f>'[2]2015 summary data'!AP18</f>
        <v>28</v>
      </c>
      <c r="I17" s="10">
        <f>'[2]2015 summary data'!AQ18</f>
        <v>6382</v>
      </c>
      <c r="J17" s="10">
        <f>'[2]2015 summary data'!AR18</f>
        <v>0</v>
      </c>
      <c r="K17" s="16">
        <f>'[2]2015 summary data'!AS18</f>
        <v>0</v>
      </c>
    </row>
    <row r="18" spans="1:11" x14ac:dyDescent="0.25">
      <c r="A18" t="s">
        <v>39</v>
      </c>
      <c r="B18" t="s">
        <v>60</v>
      </c>
      <c r="C18">
        <f>'[2]2015 summary data'!AA19</f>
        <v>46</v>
      </c>
      <c r="D18">
        <f>'[2]2015 summary data'!AB19</f>
        <v>2</v>
      </c>
      <c r="E18" s="16">
        <f>'[2]2015 summary data'!AC19</f>
        <v>4.1666666666666664E-2</v>
      </c>
      <c r="F18">
        <f>'[2]2015 summary data'!AD19</f>
        <v>28</v>
      </c>
      <c r="G18" s="16">
        <f>'[2]2015 summary data'!AE19</f>
        <v>0.58333333333333337</v>
      </c>
      <c r="H18" s="10">
        <f>'[2]2015 summary data'!AP19</f>
        <v>48</v>
      </c>
      <c r="I18" s="10">
        <f>'[2]2015 summary data'!AQ19</f>
        <v>4162</v>
      </c>
      <c r="J18" s="10">
        <f>'[2]2015 summary data'!AR19</f>
        <v>144</v>
      </c>
      <c r="K18" s="16">
        <f>'[2]2015 summary data'!AS19</f>
        <v>3.344170924291686E-2</v>
      </c>
    </row>
    <row r="19" spans="1:11" x14ac:dyDescent="0.25">
      <c r="A19" t="s">
        <v>41</v>
      </c>
      <c r="B19" t="s">
        <v>60</v>
      </c>
      <c r="C19">
        <f>'[2]2015 summary data'!AA20</f>
        <v>89</v>
      </c>
      <c r="D19">
        <f>'[2]2015 summary data'!AB20</f>
        <v>6</v>
      </c>
      <c r="E19" s="16">
        <f>'[2]2015 summary data'!AC20</f>
        <v>6.3157894736842107E-2</v>
      </c>
      <c r="F19">
        <f>'[2]2015 summary data'!AD20</f>
        <v>55</v>
      </c>
      <c r="G19" s="16">
        <f>'[2]2015 summary data'!AE20</f>
        <v>0.57894736842105265</v>
      </c>
      <c r="H19" s="10">
        <f>'[2]2015 summary data'!AP20</f>
        <v>95</v>
      </c>
      <c r="I19" s="10">
        <f>'[2]2015 summary data'!AQ20</f>
        <v>10321</v>
      </c>
      <c r="J19" s="10">
        <f>'[2]2015 summary data'!AR20</f>
        <v>923</v>
      </c>
      <c r="K19" s="16">
        <f>'[2]2015 summary data'!AS20</f>
        <v>8.2088224831020989E-2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ACC8AEDA9D2ED04E8FBA3BADB4A1BCDB0200A38B3EEF1A7EBD4194A1DF17E0BB6D96" ma:contentTypeVersion="45" ma:contentTypeDescription="Blank Excel workbook" ma:contentTypeScope="" ma:versionID="a64b288273455d50168b8fa306fd48fd">
  <xsd:schema xmlns:xsd="http://www.w3.org/2001/XMLSchema" xmlns:xs="http://www.w3.org/2001/XMLSchema" xmlns:p="http://schemas.microsoft.com/office/2006/metadata/properties" xmlns:ns2="2c0089c2-6a74-4de4-9d2c-f1f5884a7310" xmlns:ns3="f2b78acb-a125-42ee-931d-35b42eaca4cf" xmlns:ns4="eb7634f3-7726-4e91-8c03-88be321c4c74" targetNamespace="http://schemas.microsoft.com/office/2006/metadata/properties" ma:root="true" ma:fieldsID="4c6e8c786ee5522959c5010287ba8c60" ns2:_="" ns3:_="" ns4:_="">
    <xsd:import namespace="2c0089c2-6a74-4de4-9d2c-f1f5884a7310"/>
    <xsd:import namespace="f2b78acb-a125-42ee-931d-35b42eaca4cf"/>
    <xsd:import namespace="eb7634f3-7726-4e91-8c03-88be321c4c74"/>
    <xsd:element name="properties">
      <xsd:complexType>
        <xsd:sequence>
          <xsd:element name="documentManagement">
            <xsd:complexType>
              <xsd:all>
                <xsd:element ref="ns2:ProjectStage_Other"/>
                <xsd:element ref="ns3:ProtectiveClassification"/>
                <xsd:element ref="ns3:DocumentAuthor" minOccurs="0"/>
                <xsd:element ref="ns2:ProjectStage_DPD" minOccurs="0"/>
                <xsd:element ref="ns4:DocumentDescription" minOccurs="0"/>
                <xsd:element ref="ns3:Document_x0020_Description" minOccurs="0"/>
                <xsd:element ref="ns3:febcb389c47c4530afe6acfa103de16c" minOccurs="0"/>
                <xsd:element ref="ns3:TaxCatchAll" minOccurs="0"/>
                <xsd:element ref="ns3:TaxCatchAllLabel" minOccurs="0"/>
                <xsd:element ref="ns3:l1c2f45cb913413195fefa0ed1a24d84" minOccurs="0"/>
                <xsd:element ref="ns3:TaxKeywordTaxHTField" minOccurs="0"/>
                <xsd:element ref="ns2:j72b913b4b714d2cad338d5e1c4e536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089c2-6a74-4de4-9d2c-f1f5884a7310" elementFormDefault="qualified">
    <xsd:import namespace="http://schemas.microsoft.com/office/2006/documentManagement/types"/>
    <xsd:import namespace="http://schemas.microsoft.com/office/infopath/2007/PartnerControls"/>
    <xsd:element name="ProjectStage_Other" ma:index="1" ma:displayName="ProjectStage_Other" ma:list="{cbab9788-1a13-49c2-b4e2-cffc6444aa62}" ma:internalName="ProjectStage_Other" ma:readOnly="false" ma:showField="Title" ma:web="2c0089c2-6a74-4de4-9d2c-f1f5884a7310">
      <xsd:simpleType>
        <xsd:restriction base="dms:Lookup"/>
      </xsd:simpleType>
    </xsd:element>
    <xsd:element name="ProjectStage_DPD" ma:index="6" nillable="true" ma:displayName="ProjectStage_DPD" ma:list="{0a0cbefb-cd40-4e67-9bf0-e70eb6d66f02}" ma:internalName="ProjectStage_DPD" ma:readOnly="false" ma:showField="Title" ma:web="2c0089c2-6a74-4de4-9d2c-f1f5884a7310">
      <xsd:simpleType>
        <xsd:restriction base="dms:Lookup"/>
      </xsd:simpleType>
    </xsd:element>
    <xsd:element name="j72b913b4b714d2cad338d5e1c4e536e" ma:index="22" nillable="true" ma:taxonomy="true" ma:internalName="j72b913b4b714d2cad338d5e1c4e536e" ma:taxonomyFieldName="Additional_information" ma:displayName="Additional_information" ma:readOnly="false" ma:fieldId="{372b913b-4b71-4d2c-ad33-8d5e1c4e536e}" ma:sspId="c265c3e7-f7ae-4ea0-b3f5-7c0024770d98" ma:termSetId="2fba49d0-f4b0-49f3-8875-7482e8ecca7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78acb-a125-42ee-931d-35b42eaca4cf" elementFormDefault="qualified">
    <xsd:import namespace="http://schemas.microsoft.com/office/2006/documentManagement/types"/>
    <xsd:import namespace="http://schemas.microsoft.com/office/infopath/2007/PartnerControls"/>
    <xsd:element name="ProtectiveClassification" ma:index="4" ma:displayName="Protective Marking" ma:default="NOT CLASSIFIED" ma:description="Protective Marking scheme for LBC is being reviewed and will be available at a later date. NOT CLASSIFIED means that no Protective Marking decision has been made." ma:format="Dropdown" ma:internalName="ProtectiveClassification" ma:readOnly="false">
      <xsd:simpleType>
        <xsd:restriction base="dms:Choice">
          <xsd:enumeration value="NOT CLASSIFIED"/>
        </xsd:restriction>
      </xsd:simpleType>
    </xsd:element>
    <xsd:element name="DocumentAuthor" ma:index="5" nillable="true" ma:displayName="Primary Contact" ma:list="UserInfo" ma:SearchPeopleOnly="false" ma:SharePointGroup="0" ma:internalName="DocumentAuth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Description" ma:index="8" nillable="true" ma:displayName="Document Description" ma:internalName="Document_x0020_Description">
      <xsd:simpleType>
        <xsd:restriction base="dms:Note">
          <xsd:maxLength value="255"/>
        </xsd:restriction>
      </xsd:simpleType>
    </xsd:element>
    <xsd:element name="febcb389c47c4530afe6acfa103de16c" ma:index="11" ma:taxonomy="true" ma:internalName="febcb389c47c4530afe6acfa103de16c" ma:taxonomyFieldName="OrganisationalUnit" ma:displayName="Organisational Unit" ma:readOnly="false" ma:fieldId="{febcb389-c47c-4530-afe6-acfa103de16c}" ma:sspId="c265c3e7-f7ae-4ea0-b3f5-7c0024770d98" ma:termSetId="a6fd85dd-b79d-451e-9d7f-ef2ed94600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e88abd74-0c96-41b7-8c2c-cc459ff78632}" ma:internalName="TaxCatchAll" ma:readOnly="false" ma:showField="CatchAllData" ma:web="eb7634f3-7726-4e91-8c03-88be321c4c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list="{e88abd74-0c96-41b7-8c2c-cc459ff78632}" ma:internalName="TaxCatchAllLabel" ma:readOnly="false" ma:showField="CatchAllDataLabel" ma:web="eb7634f3-7726-4e91-8c03-88be321c4c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1c2f45cb913413195fefa0ed1a24d84" ma:index="15" nillable="true" ma:taxonomy="true" ma:internalName="l1c2f45cb913413195fefa0ed1a24d84" ma:taxonomyFieldName="Activity" ma:displayName="Activity" ma:readOnly="false" ma:fieldId="{51c2f45c-b913-4131-95fe-fa0ed1a24d84}" ma:sspId="c265c3e7-f7ae-4ea0-b3f5-7c0024770d98" ma:termSetId="753275df-fc85-4ec7-8f6d-defd1dbad5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7" nillable="true" ma:taxonomy="true" ma:internalName="TaxKeywordTaxHTField" ma:taxonomyFieldName="TaxKeyword" ma:displayName="Enterprise Keywords" ma:readOnly="false" ma:fieldId="{23f27201-bee3-471e-b2e7-b64fd8b7ca38}" ma:taxonomyMulti="true" ma:sspId="c265c3e7-f7ae-4ea0-b3f5-7c0024770d9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7634f3-7726-4e91-8c03-88be321c4c7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7" nillable="true" ma:displayName="Document Description" ma:internalName="DocumentDescription" ma:readOnly="fal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e0ff9f85-ce29-4f3f-ac0e-c1ce8981d81a" ContentTypeId="0x0101" PreviousValue="tru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tectiveClassification xmlns="f2b78acb-a125-42ee-931d-35b42eaca4cf">NOT CLASSIFIED</ProtectiveClassification>
    <j72b913b4b714d2cad338d5e1c4e536e xmlns="2c0089c2-6a74-4de4-9d2c-f1f5884a7310">
      <Terms xmlns="http://schemas.microsoft.com/office/infopath/2007/PartnerControls"/>
    </j72b913b4b714d2cad338d5e1c4e536e>
    <ProjectStage_Other xmlns="2c0089c2-6a74-4de4-9d2c-f1f5884a7310">3</ProjectStage_Other>
    <TaxCatchAll xmlns="f2b78acb-a125-42ee-931d-35b42eaca4cf">
      <Value>5</Value>
    </TaxCatchAll>
    <febcb389c47c4530afe6acfa103de16c xmlns="f2b78acb-a125-42ee-931d-35b42eaca4c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Spatial Planning</TermName>
          <TermId xmlns="http://schemas.microsoft.com/office/infopath/2007/PartnerControls">e0d3b34f-8d47-4f49-bf01-36c0de2ab100</TermId>
        </TermInfo>
      </Terms>
    </febcb389c47c4530afe6acfa103de16c>
    <DocumentAuthor xmlns="f2b78acb-a125-42ee-931d-35b42eaca4cf">
      <UserInfo>
        <DisplayName>Hurley, Julia</DisplayName>
        <AccountId>150</AccountId>
        <AccountType/>
      </UserInfo>
    </DocumentAuthor>
    <Document_x0020_Description xmlns="f2b78acb-a125-42ee-931d-35b42eaca4cf" xsi:nil="true"/>
    <TaxKeywordTaxHTField xmlns="f2b78acb-a125-42ee-931d-35b42eaca4cf">
      <Terms xmlns="http://schemas.microsoft.com/office/infopath/2007/PartnerControls"/>
    </TaxKeywordTaxHTField>
    <ProjectStage_DPD xmlns="2c0089c2-6a74-4de4-9d2c-f1f5884a7310" xsi:nil="true"/>
    <TaxCatchAllLabel xmlns="f2b78acb-a125-42ee-931d-35b42eaca4cf"/>
    <DocumentDescription xmlns="eb7634f3-7726-4e91-8c03-88be321c4c74" xsi:nil="true"/>
    <l1c2f45cb913413195fefa0ed1a24d84 xmlns="f2b78acb-a125-42ee-931d-35b42eaca4cf">
      <Terms xmlns="http://schemas.microsoft.com/office/infopath/2007/PartnerControls"/>
    </l1c2f45cb913413195fefa0ed1a24d84>
  </documentManagement>
</p:properties>
</file>

<file path=customXml/itemProps1.xml><?xml version="1.0" encoding="utf-8"?>
<ds:datastoreItem xmlns:ds="http://schemas.openxmlformats.org/officeDocument/2006/customXml" ds:itemID="{AC30BED3-48C9-47B9-B4ED-D44086AFD029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F34EBA33-CC69-43FA-97E2-A20097BBE8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A4F06B-5AC8-49F2-BF22-EFCCF632B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089c2-6a74-4de4-9d2c-f1f5884a7310"/>
    <ds:schemaRef ds:uri="f2b78acb-a125-42ee-931d-35b42eaca4cf"/>
    <ds:schemaRef ds:uri="eb7634f3-7726-4e91-8c03-88be321c4c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4F501AF-7D7F-4633-98E5-C5AA7B99CE17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0A88C7CF-B9EE-4C66-AE5C-9C5DF67C3BB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c0089c2-6a74-4de4-9d2c-f1f5884a7310"/>
    <ds:schemaRef ds:uri="http://purl.org/dc/terms/"/>
    <ds:schemaRef ds:uri="http://schemas.openxmlformats.org/package/2006/metadata/core-properties"/>
    <ds:schemaRef ds:uri="eb7634f3-7726-4e91-8c03-88be321c4c74"/>
    <ds:schemaRef ds:uri="http://schemas.microsoft.com/office/2006/documentManagement/types"/>
    <ds:schemaRef ds:uri="f2b78acb-a125-42ee-931d-35b42eaca4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Charts</vt:lpstr>
      </vt:variant>
      <vt:variant>
        <vt:i4>21</vt:i4>
      </vt:variant>
    </vt:vector>
  </HeadingPairs>
  <TitlesOfParts>
    <vt:vector size="33" baseType="lpstr">
      <vt:lpstr>Class A vacancy summary</vt:lpstr>
      <vt:lpstr>CMC summary</vt:lpstr>
      <vt:lpstr>2008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CMC chart</vt:lpstr>
      <vt:lpstr>Addiscombe chart</vt:lpstr>
      <vt:lpstr>Coulsdon chart</vt:lpstr>
      <vt:lpstr>Crystal Palace chart</vt:lpstr>
      <vt:lpstr>New Addington chart</vt:lpstr>
      <vt:lpstr>Norbury chart</vt:lpstr>
      <vt:lpstr>Purley chart</vt:lpstr>
      <vt:lpstr>Selsdon chart</vt:lpstr>
      <vt:lpstr>South Norwood chart</vt:lpstr>
      <vt:lpstr>Thornton Heath chart</vt:lpstr>
      <vt:lpstr>Brighton Rd (Sanderstead) chart</vt:lpstr>
      <vt:lpstr>Brighton Rd (Selsdon) chart</vt:lpstr>
      <vt:lpstr>Broad Green chart</vt:lpstr>
      <vt:lpstr>Hamsey Green chart</vt:lpstr>
      <vt:lpstr>Pollards Hill chart</vt:lpstr>
      <vt:lpstr>Sanderstead chart</vt:lpstr>
      <vt:lpstr>Shirley chart</vt:lpstr>
      <vt:lpstr>Thornton Heath Pond chart</vt:lpstr>
      <vt:lpstr>District &amp; Local Centre average</vt:lpstr>
      <vt:lpstr>District centre vacancy trends</vt:lpstr>
      <vt:lpstr>Local Centre vacancy trends</vt:lpstr>
    </vt:vector>
  </TitlesOfParts>
  <Manager/>
  <Company>London Borough of Croydon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Dominick Mennie</dc:creator>
  <cp:keywords/>
  <dc:description/>
  <cp:lastModifiedBy>Julia Hurley</cp:lastModifiedBy>
  <cp:revision/>
  <dcterms:created xsi:type="dcterms:W3CDTF">2013-12-02T16:34:16Z</dcterms:created>
  <dcterms:modified xsi:type="dcterms:W3CDTF">2019-06-17T07:13:20Z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0x010100ACC8AEDA9D2ED04E8FBA3BADB4A1BCDB0200A38B3EEF1A7EBD4194A1DF17E0BB6D96</vt:lpwstr>
  </property>
  <property fmtid="{D5CDD505-2E9C-101B-9397-08002B2CF9AE}" pid="3" name="OrganisationalUnit">
    <vt:lpwstr>5;#Spatial Planning|e0d3b34f-8d47-4f49-bf01-36c0de2ab100</vt:lpwstr>
  </property>
  <property fmtid="{D5CDD505-2E9C-101B-9397-08002B2CF9AE}" pid="4" name="TaxKeyword">
    <vt:lpwstr/>
  </property>
  <property fmtid="{D5CDD505-2E9C-101B-9397-08002B2CF9AE}" pid="5" name="Activity">
    <vt:lpwstr/>
  </property>
  <property fmtid="{D5CDD505-2E9C-101B-9397-08002B2CF9AE}" pid="6" name="Additional_information">
    <vt:lpwstr/>
  </property>
</Properties>
</file>